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FE30C5C4-8A81-4558-B143-F2A9FC9552E6}" xr6:coauthVersionLast="47" xr6:coauthVersionMax="47" xr10:uidLastSave="{00000000-0000-0000-0000-000000000000}"/>
  <workbookProtection workbookAlgorithmName="SHA-512" workbookHashValue="o/+7jtpEHBx8GP2kfqke8Uv2znJy8PHPcdWJhrkqVMtUHhtgP9ZwGCpPCoyxYT+9nq3pLfOgqXn2VVx3L3YE5g==" workbookSaltValue="DzueVYJoa2aGGp/HsheALQ==" workbookSpinCount="100000" lockStructure="1"/>
  <bookViews>
    <workbookView xWindow="28680" yWindow="-120" windowWidth="29040" windowHeight="17520" tabRatio="800" firstSheet="3" activeTab="3" xr2:uid="{00000000-000D-0000-FFFF-FFFF00000000}"/>
  </bookViews>
  <sheets>
    <sheet name="Planner M-Teach (ECE)" sheetId="5" state="hidden" r:id="rId1"/>
    <sheet name="Planner M-Teach (Prim)" sheetId="17" state="hidden" r:id="rId2"/>
    <sheet name="Planner TESOL_APLING" sheetId="13" state="hidden" r:id="rId3"/>
    <sheet name="Planner MC-EDUC" sheetId="14"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<sst xmlns="http://schemas.openxmlformats.org/spreadsheetml/2006/main" count="3477" uniqueCount="503">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</sst>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365">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Alignment="1" applyProtection="1">
      <alignment horizontal="center" vertical="center"/>
    </xf>
    <xf numFmtId="0" fontId="1" fillId="0" borderId="0" xfId="1" applyProtection="1"/>
    <xf numFmtId="0" fontId="48" fillId="0" borderId="0" xfId="1" applyFont="1" applyAlignment="1" applyProtection="1">
      <alignment horizontal="center"/>
    </xf>
    <xf numFmtId="0" fontId="9" fillId="0" borderId="0" xfId="1" applyFont="1" applyAlignment="1" applyProtection="1">
      <alignment horizontal="center"/>
    </xf>
    <xf numFmtId="0" fontId="38" fillId="12" borderId="0" xfId="1" applyFont="1" applyFill="1" applyAlignment="1" applyProtection="1">
      <alignment horizontal="left" vertical="center" wrapText="1"/>
    </xf>
    <xf numFmtId="0" fontId="38" fillId="12" borderId="0" xfId="1" applyFont="1" applyFill="1" applyAlignment="1" applyProtection="1">
      <alignment vertical="center" wrapText="1"/>
    </xf>
    <xf numFmtId="0" fontId="19" fillId="11" borderId="0" xfId="1" applyFont="1" applyFill="1" applyAlignment="1" applyProtection="1">
      <alignment vertical="center"/>
    </xf>
    <xf numFmtId="0" fontId="19" fillId="11" borderId="0" xfId="1" applyFont="1" applyFill="1" applyAlignment="1" applyProtection="1">
      <alignment horizontal="right" vertical="center"/>
    </xf>
    <xf numFmtId="0" fontId="47" fillId="11" borderId="0" xfId="1" applyFont="1" applyFill="1" applyAlignment="1" applyProtection="1">
      <alignment horizontal="center" vertical="center"/>
    </xf>
    <xf numFmtId="0" fontId="41" fillId="11" borderId="0" xfId="1" applyFont="1" applyFill="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5" fillId="2" borderId="0" xfId="1" applyFont="1" applyFill="1" applyAlignment="1" applyProtection="1">
      <alignment vertical="center"/>
    </xf>
    <xf numFmtId="0" fontId="20"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56" fillId="0" borderId="0" xfId="1" applyFont="1" applyAlignment="1" applyProtection="1">
      <alignment horizontal="righ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wrapTex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8" xfId="1" quotePrefix="1" applyFont="1" applyFill="1" applyBorder="1" applyAlignment="1" applyProtection="1">
      <alignment horizontal="center" vertical="center"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9" xfId="1" applyFont="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8" fillId="12" borderId="0" xfId="1" applyFont="1" applyFill="1" applyAlignment="1" applyProtection="1">
      <alignment horizontal="left" vertical="center" readingOrder="1"/>
    </xf>
    <xf numFmtId="0" fontId="36"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0" fillId="12" borderId="0" xfId="1" applyFont="1" applyFill="1" applyAlignment="1" applyProtection="1">
      <alignment horizontal="center" vertical="center" readingOrder="1"/>
    </xf>
    <xf numFmtId="0" fontId="23" fillId="12" borderId="21"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0" fillId="12" borderId="0" xfId="1" applyFont="1" applyFill="1" applyAlignment="1" applyProtection="1">
      <alignment vertical="center" readingOrder="1"/>
    </xf>
    <xf numFmtId="0" fontId="40" fillId="12" borderId="17" xfId="1" applyFont="1" applyFill="1" applyBorder="1" applyAlignment="1" applyProtection="1">
      <alignment vertical="center" readingOrder="1"/>
    </xf>
    <xf numFmtId="0" fontId="37" fillId="12" borderId="0" xfId="1" applyFont="1" applyFill="1" applyProtection="1"/>
    <xf numFmtId="0" fontId="1" fillId="0" borderId="0" xfId="1" applyAlignment="1" applyProtection="1">
      <alignment horizontal="center" vertical="top"/>
    </xf>
    <xf numFmtId="0" fontId="35" fillId="0" borderId="18" xfId="1" applyFont="1" applyBorder="1" applyAlignment="1" applyProtection="1">
      <alignment horizontal="center" vertical="center"/>
    </xf>
    <xf numFmtId="0" fontId="35" fillId="0" borderId="19" xfId="1" applyFont="1" applyBorder="1" applyAlignment="1" applyProtection="1">
      <alignment horizontal="center" vertical="center"/>
    </xf>
    <xf numFmtId="0" fontId="35" fillId="0" borderId="19" xfId="1" applyFont="1" applyBorder="1" applyAlignment="1" applyProtection="1">
      <alignment vertical="center"/>
    </xf>
    <xf numFmtId="0" fontId="35" fillId="0" borderId="19" xfId="1" applyFont="1" applyBorder="1" applyAlignment="1" applyProtection="1">
      <alignment vertical="center" wrapText="1"/>
    </xf>
    <xf numFmtId="0" fontId="35"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shrinkToFit="1"/>
    </xf>
    <xf numFmtId="0" fontId="22" fillId="0" borderId="23" xfId="1" applyFont="1" applyBorder="1" applyAlignment="1" applyProtection="1">
      <alignment horizontal="center" vertical="center" shrinkToFit="1"/>
    </xf>
    <xf numFmtId="0" fontId="22" fillId="0" borderId="19" xfId="1" applyFont="1" applyBorder="1" applyAlignment="1" applyProtection="1">
      <alignment horizontal="center" vertical="center" shrinkToFit="1"/>
    </xf>
    <xf numFmtId="0" fontId="22" fillId="2" borderId="22" xfId="1" applyFont="1" applyFill="1" applyBorder="1" applyAlignment="1" applyProtection="1">
      <alignment horizontal="center" vertical="center" shrinkToFit="1"/>
    </xf>
    <xf numFmtId="0" fontId="22" fillId="2" borderId="23" xfId="1" applyFont="1" applyFill="1" applyBorder="1" applyAlignment="1" applyProtection="1">
      <alignment horizontal="center" vertical="center" shrinkToFit="1"/>
    </xf>
    <xf numFmtId="0" fontId="22" fillId="2" borderId="19" xfId="1" applyFont="1" applyFill="1" applyBorder="1" applyAlignment="1" applyProtection="1">
      <alignment horizontal="center" vertical="center" shrinkToFi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66" t="s">
        <v>8</v>
      </c>
      <c r="B3" s="266"/>
      <c r="C3" s="266"/>
      <c r="D3" s="266"/>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14</v>
      </c>
      <c r="E6" s="123"/>
      <c r="F6" s="121" t="s">
        <v>15</v>
      </c>
      <c r="G6" s="123" t="str">
        <f>IFERROR(CONCATENATE(VLOOKUP(D6,TableMajors[],2,FALSE)," ",VLOOKUP(D6,TableMajors[],3,FALSE)),"")</f>
        <v>MJRP-TCHEC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240"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241"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241"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24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241"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241"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24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241"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241"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24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241"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242"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240"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243" t="str">
        <f>IFERROR(IF(VLOOKUP($A22,TableHandbook[],4,FALSE)=0,"",VLOOKUP($A22,TableHandbook[],4,FALSE)),"")</f>
        <v/>
      </c>
      <c r="E22" s="152" t="str">
        <f>IF(OR(A22="",A22="--"),"",VLOOKUP($D$7,TableStudyPeriods[],2,FALSE))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242" t="str">
        <f>IFERROR(IF(VLOOKUP($A23,TableHandbook[],4,FALSE)=0,"",VLOOKUP($A23,TableHandbook[],4,FALSE)),"")</f>
        <v/>
      </c>
      <c r="E23" s="152" t="str">
        <f>IF(OR(A23="",A23="---"),"",E22)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24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242" t="str">
        <f>IFERROR(IF(VLOOKUP($A25,TableHandbook[],4,FALSE)=0,"",VLOOKUP($A25,TableHandbook[],4,FALSE)),"")</f>
        <v/>
      </c>
      <c r="E25" s="152" t="str">
        <f>IF(OR(A25="",A25="--"),"",VLOOKUP($D$7,TableStudyPeriods[],3,FALSE))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242" t="str">
        <f>IFERROR(IF(VLOOKUP($A26,TableHandbook[],4,FALSE)=0,"",VLOOKUP($A26,TableHandbook[],4,FALSE)),"")</f>
        <v/>
      </c>
      <c r="E26" s="152" t="str">
        <f>IF(OR(A26="",A26="---"),"",E25)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24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242" t="str">
        <f>IFERROR(IF(VLOOKUP($A28,TableHandbook[],4,FALSE)=0,"",VLOOKUP($A28,TableHandbook[],4,FALSE)),"")</f>
        <v/>
      </c>
      <c r="E28" s="152" t="str">
        <f>IF(OR(A28="",A28="--"),"",VLOOKUP($D$7,TableStudyPeriods[],4,FALSE))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242" t="str">
        <f>IFERROR(IF(VLOOKUP($A29,TableHandbook[],4,FALSE)=0,"",VLOOKUP($A29,TableHandbook[],4,FALSE)),"")</f>
        <v/>
      </c>
      <c r="E29" s="152" t="str">
        <f>IF(OR(A29="",A29="---"),"",E28)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24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242" t="str">
        <f>IFERROR(IF(VLOOKUP($A31,TableHandbook[],4,FALSE)=0,"",VLOOKUP($A31,TableHandbook[],4,FALSE)),"")</f>
        <v/>
      </c>
      <c r="E31" s="152" t="str">
        <f>IF(OR(A31="",A31="--"),"",VLOOKUP($D$7,TableStudyPeriods[],5,FALSE))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242" t="str">
        <f>IFERROR(IF(VLOOKUP($A32,TableHandbook[],4,FALSE)=0,"",VLOOKUP($A32,TableHandbook[],4,FALSE)),"")</f>
        <v/>
      </c>
      <c r="E32" s="145" t="str">
        <f>IF(OR(A32="",A32="---"),"",E31)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67" t="s">
        <v>34</v>
      </c>
      <c r="B34" s="267"/>
      <c r="C34" s="267"/>
      <c r="D34" s="267"/>
      <c r="E34" s="267"/>
      <c r="F34" s="267"/>
      <c r="G34" s="267"/>
      <c r="H34" s="267"/>
      <c r="I34" s="267"/>
      <c r="J34" s="267"/>
      <c r="K34" s="267"/>
      <c r="L34" s="267"/>
      <c r="M34" s="267"/>
      <c r="N34" s="267"/>
      <c r="O34" s="267"/>
      <c r="P34" s="267"/>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B61" sqref="B61"/>
      <selection pane="topRight" activeCell="B61" sqref="B61"/>
      <selection pane="bottomLeft" activeCell="B61" sqref="B61"/>
      <selection pane="bottomRight" activeCell="B61" sqref="B61"/>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9" t="s">
        <v>0</v>
      </c>
      <c r="B2" s="229" t="s">
        <v>1</v>
      </c>
      <c r="C2" s="229" t="s">
        <v>2</v>
      </c>
      <c r="D2" s="229" t="s">
        <v>326</v>
      </c>
      <c r="E2" s="229" t="s">
        <v>5</v>
      </c>
      <c r="F2" s="229" t="s">
        <v>497</v>
      </c>
      <c r="G2" s="230" t="s">
        <v>24</v>
      </c>
      <c r="H2" s="230" t="s">
        <v>25</v>
      </c>
      <c r="I2" s="230" t="s">
        <v>26</v>
      </c>
      <c r="J2" s="230" t="s">
        <v>27</v>
      </c>
      <c r="K2" s="230" t="s">
        <v>28</v>
      </c>
      <c r="L2" s="230" t="s">
        <v>29</v>
      </c>
      <c r="M2" s="230" t="s">
        <v>30</v>
      </c>
      <c r="N2" s="230" t="s">
        <v>31</v>
      </c>
      <c r="O2" s="229" t="s">
        <v>327</v>
      </c>
      <c r="P2" s="234" t="s">
        <v>102</v>
      </c>
      <c r="Q2" s="230" t="s">
        <v>122</v>
      </c>
      <c r="R2" s="230" t="s">
        <v>125</v>
      </c>
      <c r="S2" s="230" t="s">
        <v>127</v>
      </c>
      <c r="T2" s="230" t="s">
        <v>264</v>
      </c>
      <c r="U2" s="230" t="s">
        <v>270</v>
      </c>
      <c r="V2" s="230" t="s">
        <v>272</v>
      </c>
      <c r="W2" s="230" t="s">
        <v>275</v>
      </c>
      <c r="X2" s="230" t="s">
        <v>277</v>
      </c>
      <c r="Y2" s="230" t="s">
        <v>280</v>
      </c>
      <c r="Z2" s="230" t="s">
        <v>267</v>
      </c>
      <c r="AA2" s="234" t="s">
        <v>79</v>
      </c>
      <c r="AB2" s="230" t="s">
        <v>106</v>
      </c>
      <c r="AC2" s="230" t="s">
        <v>93</v>
      </c>
      <c r="AD2" s="234" t="s">
        <v>69</v>
      </c>
      <c r="AE2" s="230" t="s">
        <v>55</v>
      </c>
      <c r="AF2" s="230" t="s">
        <v>83</v>
      </c>
      <c r="AG2" s="230" t="s">
        <v>304</v>
      </c>
      <c r="AH2" s="230" t="s">
        <v>306</v>
      </c>
      <c r="AI2" s="234" t="s">
        <v>97</v>
      </c>
      <c r="AJ2" s="230" t="s">
        <v>138</v>
      </c>
      <c r="AK2" s="230" t="s">
        <v>140</v>
      </c>
      <c r="AL2" s="230"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1"/>
      <c r="P3" s="233" t="str">
        <f>IFERROR(VLOOKUP(TableHandbook[[#This Row],[UDC]],TableMCTEACH[],7,FALSE),"")</f>
        <v/>
      </c>
      <c r="Q3" s="232" t="str">
        <f>IFERROR(VLOOKUP(TableHandbook[[#This Row],[UDC]],TableMJRPTCHEC[],7,FALSE),"")</f>
        <v/>
      </c>
      <c r="R3" s="232" t="str">
        <f>IFERROR(VLOOKUP(TableHandbook[[#This Row],[UDC]],TableMJRPTCHPR[],7,FALSE),"")</f>
        <v/>
      </c>
      <c r="S3" s="232" t="str">
        <f>IFERROR(VLOOKUP(TableHandbook[[#This Row],[UDC]],TableMJRPTCHSC[],7,FALSE),"")</f>
        <v/>
      </c>
      <c r="T3" s="232" t="str">
        <f>IFERROR(VLOOKUP(TableHandbook[[#This Row],[UDC]],TableSTRPSCART[],7,FALSE),"")</f>
        <v/>
      </c>
      <c r="U3" s="232" t="str">
        <f>IFERROR(VLOOKUP(TableHandbook[[#This Row],[UDC]],TableSTRPSCENG[],7,FALSE),"")</f>
        <v/>
      </c>
      <c r="V3" s="232" t="str">
        <f>IFERROR(VLOOKUP(TableHandbook[[#This Row],[UDC]],TableSTRPSCHLP[],7,FALSE),"")</f>
        <v/>
      </c>
      <c r="W3" s="232" t="str">
        <f>IFERROR(VLOOKUP(TableHandbook[[#This Row],[UDC]],TableSTRPSCHUS[],7,FALSE),"")</f>
        <v/>
      </c>
      <c r="X3" s="232" t="str">
        <f>IFERROR(VLOOKUP(TableHandbook[[#This Row],[UDC]],TableSTRPSCMAT[],7,FALSE),"")</f>
        <v/>
      </c>
      <c r="Y3" s="232" t="str">
        <f>IFERROR(VLOOKUP(TableHandbook[[#This Row],[UDC]],TableSTRPSCSCI[],7,FALSE),"")</f>
        <v/>
      </c>
      <c r="Z3" s="232" t="str">
        <f>IFERROR(VLOOKUP(TableHandbook[[#This Row],[UDC]],TableSTRPSCFON[],7,FALSE),"")</f>
        <v/>
      </c>
      <c r="AA3" s="233" t="str">
        <f>IFERROR(VLOOKUP(TableHandbook[[#This Row],[UDC]],TableGCTESOL[],7,FALSE),"")</f>
        <v/>
      </c>
      <c r="AB3" s="232" t="str">
        <f>IFERROR(VLOOKUP(TableHandbook[[#This Row],[UDC]],TableMCTESOL[],7,FALSE),"")</f>
        <v/>
      </c>
      <c r="AC3" s="232" t="str">
        <f>IFERROR(VLOOKUP(TableHandbook[[#This Row],[UDC]],TableMCAPLING[],7,FALSE),"")</f>
        <v/>
      </c>
      <c r="AD3" s="233" t="str">
        <f>IFERROR(VLOOKUP(TableHandbook[[#This Row],[UDC]],TableGCEDHE[],7,FALSE),"")</f>
        <v/>
      </c>
      <c r="AE3" s="232" t="str">
        <f>IFERROR(VLOOKUP(TableHandbook[[#This Row],[UDC]],TableGCEDUC[],7,FALSE),"")</f>
        <v/>
      </c>
      <c r="AF3" s="232" t="str">
        <f>IFERROR(VLOOKUP(TableHandbook[[#This Row],[UDC]],TableGDEDUC[],7,FALSE),"")</f>
        <v/>
      </c>
      <c r="AG3" s="232" t="str">
        <f>IFERROR(VLOOKUP(TableHandbook[[#This Row],[UDC]],TableMJRPEDUPR[],7,FALSE),"")</f>
        <v/>
      </c>
      <c r="AH3" s="232" t="str">
        <f>IFERROR(VLOOKUP(TableHandbook[[#This Row],[UDC]],TableMJRPEDUSC[],7,FALSE),"")</f>
        <v/>
      </c>
      <c r="AI3" s="233" t="str">
        <f>IFERROR(VLOOKUP(TableHandbook[[#This Row],[UDC]],TableMCEDUC[],7,FALSE),"")</f>
        <v/>
      </c>
      <c r="AJ3" s="232" t="str">
        <f>IFERROR(VLOOKUP(TableHandbook[[#This Row],[UDC]],TableSPPECULIN[],7,FALSE),"")</f>
        <v/>
      </c>
      <c r="AK3" s="232" t="str">
        <f>IFERROR(VLOOKUP(TableHandbook[[#This Row],[UDC]],TableSPPELNTCH[],7,FALSE),"")</f>
        <v/>
      </c>
      <c r="AL3" s="232"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1"/>
      <c r="P4" s="233" t="str">
        <f>IFERROR(VLOOKUP(TableHandbook[[#This Row],[UDC]],TableMCTEACH[],7,FALSE),"")</f>
        <v/>
      </c>
      <c r="Q4" s="232" t="str">
        <f>IFERROR(VLOOKUP(TableHandbook[[#This Row],[UDC]],TableMJRPTCHEC[],7,FALSE),"")</f>
        <v/>
      </c>
      <c r="R4" s="232" t="str">
        <f>IFERROR(VLOOKUP(TableHandbook[[#This Row],[UDC]],TableMJRPTCHPR[],7,FALSE),"")</f>
        <v/>
      </c>
      <c r="S4" s="232" t="str">
        <f>IFERROR(VLOOKUP(TableHandbook[[#This Row],[UDC]],TableMJRPTCHSC[],7,FALSE),"")</f>
        <v/>
      </c>
      <c r="T4" s="232" t="str">
        <f>IFERROR(VLOOKUP(TableHandbook[[#This Row],[UDC]],TableSTRPSCART[],7,FALSE),"")</f>
        <v/>
      </c>
      <c r="U4" s="232" t="str">
        <f>IFERROR(VLOOKUP(TableHandbook[[#This Row],[UDC]],TableSTRPSCENG[],7,FALSE),"")</f>
        <v/>
      </c>
      <c r="V4" s="232" t="str">
        <f>IFERROR(VLOOKUP(TableHandbook[[#This Row],[UDC]],TableSTRPSCHLP[],7,FALSE),"")</f>
        <v/>
      </c>
      <c r="W4" s="232" t="str">
        <f>IFERROR(VLOOKUP(TableHandbook[[#This Row],[UDC]],TableSTRPSCHUS[],7,FALSE),"")</f>
        <v/>
      </c>
      <c r="X4" s="232" t="str">
        <f>IFERROR(VLOOKUP(TableHandbook[[#This Row],[UDC]],TableSTRPSCMAT[],7,FALSE),"")</f>
        <v/>
      </c>
      <c r="Y4" s="232" t="str">
        <f>IFERROR(VLOOKUP(TableHandbook[[#This Row],[UDC]],TableSTRPSCSCI[],7,FALSE),"")</f>
        <v/>
      </c>
      <c r="Z4" s="232" t="str">
        <f>IFERROR(VLOOKUP(TableHandbook[[#This Row],[UDC]],TableSTRPSCFON[],7,FALSE),"")</f>
        <v/>
      </c>
      <c r="AA4" s="233" t="str">
        <f>IFERROR(VLOOKUP(TableHandbook[[#This Row],[UDC]],TableGCTESOL[],7,FALSE),"")</f>
        <v/>
      </c>
      <c r="AB4" s="232" t="str">
        <f>IFERROR(VLOOKUP(TableHandbook[[#This Row],[UDC]],TableMCTESOL[],7,FALSE),"")</f>
        <v/>
      </c>
      <c r="AC4" s="232" t="str">
        <f>IFERROR(VLOOKUP(TableHandbook[[#This Row],[UDC]],TableMCAPLING[],7,FALSE),"")</f>
        <v/>
      </c>
      <c r="AD4" s="233" t="str">
        <f>IFERROR(VLOOKUP(TableHandbook[[#This Row],[UDC]],TableGCEDHE[],7,FALSE),"")</f>
        <v/>
      </c>
      <c r="AE4" s="232" t="str">
        <f>IFERROR(VLOOKUP(TableHandbook[[#This Row],[UDC]],TableGCEDUC[],7,FALSE),"")</f>
        <v/>
      </c>
      <c r="AF4" s="232" t="str">
        <f>IFERROR(VLOOKUP(TableHandbook[[#This Row],[UDC]],TableGDEDUC[],7,FALSE),"")</f>
        <v/>
      </c>
      <c r="AG4" s="232" t="str">
        <f>IFERROR(VLOOKUP(TableHandbook[[#This Row],[UDC]],TableMJRPEDUPR[],7,FALSE),"")</f>
        <v/>
      </c>
      <c r="AH4" s="232" t="str">
        <f>IFERROR(VLOOKUP(TableHandbook[[#This Row],[UDC]],TableMJRPEDUSC[],7,FALSE),"")</f>
        <v/>
      </c>
      <c r="AI4" s="233" t="str">
        <f>IFERROR(VLOOKUP(TableHandbook[[#This Row],[UDC]],TableMCEDUC[],7,FALSE),"")</f>
        <v/>
      </c>
      <c r="AJ4" s="232" t="str">
        <f>IFERROR(VLOOKUP(TableHandbook[[#This Row],[UDC]],TableSPPECULIN[],7,FALSE),"")</f>
        <v/>
      </c>
      <c r="AK4" s="232" t="str">
        <f>IFERROR(VLOOKUP(TableHandbook[[#This Row],[UDC]],TableSPPELNTCH[],7,FALSE),"")</f>
        <v/>
      </c>
      <c r="AL4" s="232"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1"/>
      <c r="P5" s="233" t="str">
        <f>IFERROR(VLOOKUP(TableHandbook[[#This Row],[UDC]],TableMCTEACH[],7,FALSE),"")</f>
        <v/>
      </c>
      <c r="Q5" s="232" t="str">
        <f>IFERROR(VLOOKUP(TableHandbook[[#This Row],[UDC]],TableMJRPTCHEC[],7,FALSE),"")</f>
        <v/>
      </c>
      <c r="R5" s="232" t="str">
        <f>IFERROR(VLOOKUP(TableHandbook[[#This Row],[UDC]],TableMJRPTCHPR[],7,FALSE),"")</f>
        <v/>
      </c>
      <c r="S5" s="232" t="str">
        <f>IFERROR(VLOOKUP(TableHandbook[[#This Row],[UDC]],TableMJRPTCHSC[],7,FALSE),"")</f>
        <v/>
      </c>
      <c r="T5" s="232" t="str">
        <f>IFERROR(VLOOKUP(TableHandbook[[#This Row],[UDC]],TableSTRPSCART[],7,FALSE),"")</f>
        <v/>
      </c>
      <c r="U5" s="232" t="str">
        <f>IFERROR(VLOOKUP(TableHandbook[[#This Row],[UDC]],TableSTRPSCENG[],7,FALSE),"")</f>
        <v/>
      </c>
      <c r="V5" s="232" t="str">
        <f>IFERROR(VLOOKUP(TableHandbook[[#This Row],[UDC]],TableSTRPSCHLP[],7,FALSE),"")</f>
        <v/>
      </c>
      <c r="W5" s="232" t="str">
        <f>IFERROR(VLOOKUP(TableHandbook[[#This Row],[UDC]],TableSTRPSCHUS[],7,FALSE),"")</f>
        <v/>
      </c>
      <c r="X5" s="232" t="str">
        <f>IFERROR(VLOOKUP(TableHandbook[[#This Row],[UDC]],TableSTRPSCMAT[],7,FALSE),"")</f>
        <v/>
      </c>
      <c r="Y5" s="232" t="str">
        <f>IFERROR(VLOOKUP(TableHandbook[[#This Row],[UDC]],TableSTRPSCSCI[],7,FALSE),"")</f>
        <v/>
      </c>
      <c r="Z5" s="232" t="str">
        <f>IFERROR(VLOOKUP(TableHandbook[[#This Row],[UDC]],TableSTRPSCFON[],7,FALSE),"")</f>
        <v/>
      </c>
      <c r="AA5" s="233" t="str">
        <f>IFERROR(VLOOKUP(TableHandbook[[#This Row],[UDC]],TableGCTESOL[],7,FALSE),"")</f>
        <v/>
      </c>
      <c r="AB5" s="232" t="str">
        <f>IFERROR(VLOOKUP(TableHandbook[[#This Row],[UDC]],TableMCTESOL[],7,FALSE),"")</f>
        <v/>
      </c>
      <c r="AC5" s="232" t="str">
        <f>IFERROR(VLOOKUP(TableHandbook[[#This Row],[UDC]],TableMCAPLING[],7,FALSE),"")</f>
        <v/>
      </c>
      <c r="AD5" s="233" t="str">
        <f>IFERROR(VLOOKUP(TableHandbook[[#This Row],[UDC]],TableGCEDHE[],7,FALSE),"")</f>
        <v/>
      </c>
      <c r="AE5" s="232" t="str">
        <f>IFERROR(VLOOKUP(TableHandbook[[#This Row],[UDC]],TableGCEDUC[],7,FALSE),"")</f>
        <v/>
      </c>
      <c r="AF5" s="232" t="str">
        <f>IFERROR(VLOOKUP(TableHandbook[[#This Row],[UDC]],TableGDEDUC[],7,FALSE),"")</f>
        <v/>
      </c>
      <c r="AG5" s="232" t="str">
        <f>IFERROR(VLOOKUP(TableHandbook[[#This Row],[UDC]],TableMJRPEDUPR[],7,FALSE),"")</f>
        <v/>
      </c>
      <c r="AH5" s="232" t="str">
        <f>IFERROR(VLOOKUP(TableHandbook[[#This Row],[UDC]],TableMJRPEDUSC[],7,FALSE),"")</f>
        <v/>
      </c>
      <c r="AI5" s="233" t="str">
        <f>IFERROR(VLOOKUP(TableHandbook[[#This Row],[UDC]],TableMCEDUC[],7,FALSE),"")</f>
        <v/>
      </c>
      <c r="AJ5" s="232" t="str">
        <f>IFERROR(VLOOKUP(TableHandbook[[#This Row],[UDC]],TableSPPECULIN[],7,FALSE),"")</f>
        <v/>
      </c>
      <c r="AK5" s="232" t="str">
        <f>IFERROR(VLOOKUP(TableHandbook[[#This Row],[UDC]],TableSPPELNTCH[],7,FALSE),"")</f>
        <v/>
      </c>
      <c r="AL5" s="232" t="str">
        <f>IFERROR(VLOOKUP(TableHandbook[[#This Row],[UDC]],TableSPPESTEME[],7,FALSE),"")</f>
        <v/>
      </c>
    </row>
    <row r="6" spans="1:38" x14ac:dyDescent="0.25">
      <c r="A6" s="2" t="s">
        <v>89</v>
      </c>
      <c r="B6" s="3">
        <v>1</v>
      </c>
      <c r="C6" s="3"/>
      <c r="D6" s="2" t="s">
        <v>332</v>
      </c>
      <c r="E6" s="3">
        <v>25</v>
      </c>
      <c r="F6" s="264"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1"/>
      <c r="P6" s="233" t="str">
        <f>IFERROR(VLOOKUP(TableHandbook[[#This Row],[UDC]],TableMCTEACH[],7,FALSE),"")</f>
        <v/>
      </c>
      <c r="Q6" s="232" t="str">
        <f>IFERROR(VLOOKUP(TableHandbook[[#This Row],[UDC]],TableMJRPTCHEC[],7,FALSE),"")</f>
        <v>Core</v>
      </c>
      <c r="R6" s="232" t="str">
        <f>IFERROR(VLOOKUP(TableHandbook[[#This Row],[UDC]],TableMJRPTCHPR[],7,FALSE),"")</f>
        <v/>
      </c>
      <c r="S6" s="232" t="str">
        <f>IFERROR(VLOOKUP(TableHandbook[[#This Row],[UDC]],TableMJRPTCHSC[],7,FALSE),"")</f>
        <v/>
      </c>
      <c r="T6" s="232" t="str">
        <f>IFERROR(VLOOKUP(TableHandbook[[#This Row],[UDC]],TableSTRPSCART[],7,FALSE),"")</f>
        <v/>
      </c>
      <c r="U6" s="232" t="str">
        <f>IFERROR(VLOOKUP(TableHandbook[[#This Row],[UDC]],TableSTRPSCENG[],7,FALSE),"")</f>
        <v/>
      </c>
      <c r="V6" s="232" t="str">
        <f>IFERROR(VLOOKUP(TableHandbook[[#This Row],[UDC]],TableSTRPSCHLP[],7,FALSE),"")</f>
        <v/>
      </c>
      <c r="W6" s="232" t="str">
        <f>IFERROR(VLOOKUP(TableHandbook[[#This Row],[UDC]],TableSTRPSCHUS[],7,FALSE),"")</f>
        <v/>
      </c>
      <c r="X6" s="232" t="str">
        <f>IFERROR(VLOOKUP(TableHandbook[[#This Row],[UDC]],TableSTRPSCMAT[],7,FALSE),"")</f>
        <v/>
      </c>
      <c r="Y6" s="232" t="str">
        <f>IFERROR(VLOOKUP(TableHandbook[[#This Row],[UDC]],TableSTRPSCSCI[],7,FALSE),"")</f>
        <v/>
      </c>
      <c r="Z6" s="232" t="str">
        <f>IFERROR(VLOOKUP(TableHandbook[[#This Row],[UDC]],TableSTRPSCFON[],7,FALSE),"")</f>
        <v/>
      </c>
      <c r="AA6" s="233" t="str">
        <f>IFERROR(VLOOKUP(TableHandbook[[#This Row],[UDC]],TableGCTESOL[],7,FALSE),"")</f>
        <v/>
      </c>
      <c r="AB6" s="232" t="str">
        <f>IFERROR(VLOOKUP(TableHandbook[[#This Row],[UDC]],TableMCTESOL[],7,FALSE),"")</f>
        <v/>
      </c>
      <c r="AC6" s="232" t="str">
        <f>IFERROR(VLOOKUP(TableHandbook[[#This Row],[UDC]],TableMCAPLING[],7,FALSE),"")</f>
        <v/>
      </c>
      <c r="AD6" s="233" t="str">
        <f>IFERROR(VLOOKUP(TableHandbook[[#This Row],[UDC]],TableGCEDHE[],7,FALSE),"")</f>
        <v/>
      </c>
      <c r="AE6" s="232" t="str">
        <f>IFERROR(VLOOKUP(TableHandbook[[#This Row],[UDC]],TableGCEDUC[],7,FALSE),"")</f>
        <v/>
      </c>
      <c r="AF6" s="232" t="str">
        <f>IFERROR(VLOOKUP(TableHandbook[[#This Row],[UDC]],TableGDEDUC[],7,FALSE),"")</f>
        <v/>
      </c>
      <c r="AG6" s="232" t="str">
        <f>IFERROR(VLOOKUP(TableHandbook[[#This Row],[UDC]],TableMJRPEDUPR[],7,FALSE),"")</f>
        <v/>
      </c>
      <c r="AH6" s="232" t="str">
        <f>IFERROR(VLOOKUP(TableHandbook[[#This Row],[UDC]],TableMJRPEDUSC[],7,FALSE),"")</f>
        <v/>
      </c>
      <c r="AI6" s="233" t="str">
        <f>IFERROR(VLOOKUP(TableHandbook[[#This Row],[UDC]],TableMCEDUC[],7,FALSE),"")</f>
        <v/>
      </c>
      <c r="AJ6" s="232" t="str">
        <f>IFERROR(VLOOKUP(TableHandbook[[#This Row],[UDC]],TableSPPECULIN[],7,FALSE),"")</f>
        <v/>
      </c>
      <c r="AK6" s="232" t="str">
        <f>IFERROR(VLOOKUP(TableHandbook[[#This Row],[UDC]],TableSPPELNTCH[],7,FALSE),"")</f>
        <v/>
      </c>
      <c r="AL6" s="232" t="str">
        <f>IFERROR(VLOOKUP(TableHandbook[[#This Row],[UDC]],TableSPPESTEME[],7,FALSE),"")</f>
        <v/>
      </c>
    </row>
    <row r="7" spans="1:38" x14ac:dyDescent="0.25">
      <c r="A7" s="2" t="s">
        <v>99</v>
      </c>
      <c r="B7" s="3">
        <v>2</v>
      </c>
      <c r="C7" s="3"/>
      <c r="D7" s="2" t="s">
        <v>333</v>
      </c>
      <c r="E7" s="3">
        <v>25</v>
      </c>
      <c r="F7" s="264"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1"/>
      <c r="P7" s="233" t="str">
        <f>IFERROR(VLOOKUP(TableHandbook[[#This Row],[UDC]],TableMCTEACH[],7,FALSE),"")</f>
        <v/>
      </c>
      <c r="Q7" s="232" t="str">
        <f>IFERROR(VLOOKUP(TableHandbook[[#This Row],[UDC]],TableMJRPTCHEC[],7,FALSE),"")</f>
        <v>Core</v>
      </c>
      <c r="R7" s="232" t="str">
        <f>IFERROR(VLOOKUP(TableHandbook[[#This Row],[UDC]],TableMJRPTCHPR[],7,FALSE),"")</f>
        <v/>
      </c>
      <c r="S7" s="232" t="str">
        <f>IFERROR(VLOOKUP(TableHandbook[[#This Row],[UDC]],TableMJRPTCHSC[],7,FALSE),"")</f>
        <v/>
      </c>
      <c r="T7" s="232" t="str">
        <f>IFERROR(VLOOKUP(TableHandbook[[#This Row],[UDC]],TableSTRPSCART[],7,FALSE),"")</f>
        <v/>
      </c>
      <c r="U7" s="232" t="str">
        <f>IFERROR(VLOOKUP(TableHandbook[[#This Row],[UDC]],TableSTRPSCENG[],7,FALSE),"")</f>
        <v/>
      </c>
      <c r="V7" s="232" t="str">
        <f>IFERROR(VLOOKUP(TableHandbook[[#This Row],[UDC]],TableSTRPSCHLP[],7,FALSE),"")</f>
        <v/>
      </c>
      <c r="W7" s="232" t="str">
        <f>IFERROR(VLOOKUP(TableHandbook[[#This Row],[UDC]],TableSTRPSCHUS[],7,FALSE),"")</f>
        <v/>
      </c>
      <c r="X7" s="232" t="str">
        <f>IFERROR(VLOOKUP(TableHandbook[[#This Row],[UDC]],TableSTRPSCMAT[],7,FALSE),"")</f>
        <v/>
      </c>
      <c r="Y7" s="232" t="str">
        <f>IFERROR(VLOOKUP(TableHandbook[[#This Row],[UDC]],TableSTRPSCSCI[],7,FALSE),"")</f>
        <v/>
      </c>
      <c r="Z7" s="232" t="str">
        <f>IFERROR(VLOOKUP(TableHandbook[[#This Row],[UDC]],TableSTRPSCFON[],7,FALSE),"")</f>
        <v/>
      </c>
      <c r="AA7" s="233" t="str">
        <f>IFERROR(VLOOKUP(TableHandbook[[#This Row],[UDC]],TableGCTESOL[],7,FALSE),"")</f>
        <v/>
      </c>
      <c r="AB7" s="232" t="str">
        <f>IFERROR(VLOOKUP(TableHandbook[[#This Row],[UDC]],TableMCTESOL[],7,FALSE),"")</f>
        <v/>
      </c>
      <c r="AC7" s="232" t="str">
        <f>IFERROR(VLOOKUP(TableHandbook[[#This Row],[UDC]],TableMCAPLING[],7,FALSE),"")</f>
        <v/>
      </c>
      <c r="AD7" s="233" t="str">
        <f>IFERROR(VLOOKUP(TableHandbook[[#This Row],[UDC]],TableGCEDHE[],7,FALSE),"")</f>
        <v/>
      </c>
      <c r="AE7" s="232" t="str">
        <f>IFERROR(VLOOKUP(TableHandbook[[#This Row],[UDC]],TableGCEDUC[],7,FALSE),"")</f>
        <v/>
      </c>
      <c r="AF7" s="232" t="str">
        <f>IFERROR(VLOOKUP(TableHandbook[[#This Row],[UDC]],TableGDEDUC[],7,FALSE),"")</f>
        <v/>
      </c>
      <c r="AG7" s="232" t="str">
        <f>IFERROR(VLOOKUP(TableHandbook[[#This Row],[UDC]],TableMJRPEDUPR[],7,FALSE),"")</f>
        <v/>
      </c>
      <c r="AH7" s="232" t="str">
        <f>IFERROR(VLOOKUP(TableHandbook[[#This Row],[UDC]],TableMJRPEDUSC[],7,FALSE),"")</f>
        <v/>
      </c>
      <c r="AI7" s="233" t="str">
        <f>IFERROR(VLOOKUP(TableHandbook[[#This Row],[UDC]],TableMCEDUC[],7,FALSE),"")</f>
        <v/>
      </c>
      <c r="AJ7" s="232" t="str">
        <f>IFERROR(VLOOKUP(TableHandbook[[#This Row],[UDC]],TableSPPECULIN[],7,FALSE),"")</f>
        <v/>
      </c>
      <c r="AK7" s="232" t="str">
        <f>IFERROR(VLOOKUP(TableHandbook[[#This Row],[UDC]],TableSPPELNTCH[],7,FALSE),"")</f>
        <v/>
      </c>
      <c r="AL7" s="232"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1"/>
      <c r="P8" s="233" t="str">
        <f>IFERROR(VLOOKUP(TableHandbook[[#This Row],[UDC]],TableMCTEACH[],7,FALSE),"")</f>
        <v/>
      </c>
      <c r="Q8" s="232" t="str">
        <f>IFERROR(VLOOKUP(TableHandbook[[#This Row],[UDC]],TableMJRPTCHEC[],7,FALSE),"")</f>
        <v>Core</v>
      </c>
      <c r="R8" s="232" t="str">
        <f>IFERROR(VLOOKUP(TableHandbook[[#This Row],[UDC]],TableMJRPTCHPR[],7,FALSE),"")</f>
        <v/>
      </c>
      <c r="S8" s="232" t="str">
        <f>IFERROR(VLOOKUP(TableHandbook[[#This Row],[UDC]],TableMJRPTCHSC[],7,FALSE),"")</f>
        <v/>
      </c>
      <c r="T8" s="232" t="str">
        <f>IFERROR(VLOOKUP(TableHandbook[[#This Row],[UDC]],TableSTRPSCART[],7,FALSE),"")</f>
        <v/>
      </c>
      <c r="U8" s="232" t="str">
        <f>IFERROR(VLOOKUP(TableHandbook[[#This Row],[UDC]],TableSTRPSCENG[],7,FALSE),"")</f>
        <v/>
      </c>
      <c r="V8" s="232" t="str">
        <f>IFERROR(VLOOKUP(TableHandbook[[#This Row],[UDC]],TableSTRPSCHLP[],7,FALSE),"")</f>
        <v/>
      </c>
      <c r="W8" s="232" t="str">
        <f>IFERROR(VLOOKUP(TableHandbook[[#This Row],[UDC]],TableSTRPSCHUS[],7,FALSE),"")</f>
        <v/>
      </c>
      <c r="X8" s="232" t="str">
        <f>IFERROR(VLOOKUP(TableHandbook[[#This Row],[UDC]],TableSTRPSCMAT[],7,FALSE),"")</f>
        <v/>
      </c>
      <c r="Y8" s="232" t="str">
        <f>IFERROR(VLOOKUP(TableHandbook[[#This Row],[UDC]],TableSTRPSCSCI[],7,FALSE),"")</f>
        <v/>
      </c>
      <c r="Z8" s="232" t="str">
        <f>IFERROR(VLOOKUP(TableHandbook[[#This Row],[UDC]],TableSTRPSCFON[],7,FALSE),"")</f>
        <v/>
      </c>
      <c r="AA8" s="233" t="str">
        <f>IFERROR(VLOOKUP(TableHandbook[[#This Row],[UDC]],TableGCTESOL[],7,FALSE),"")</f>
        <v/>
      </c>
      <c r="AB8" s="232" t="str">
        <f>IFERROR(VLOOKUP(TableHandbook[[#This Row],[UDC]],TableMCTESOL[],7,FALSE),"")</f>
        <v/>
      </c>
      <c r="AC8" s="232" t="str">
        <f>IFERROR(VLOOKUP(TableHandbook[[#This Row],[UDC]],TableMCAPLING[],7,FALSE),"")</f>
        <v/>
      </c>
      <c r="AD8" s="233" t="str">
        <f>IFERROR(VLOOKUP(TableHandbook[[#This Row],[UDC]],TableGCEDHE[],7,FALSE),"")</f>
        <v/>
      </c>
      <c r="AE8" s="232" t="str">
        <f>IFERROR(VLOOKUP(TableHandbook[[#This Row],[UDC]],TableGCEDUC[],7,FALSE),"")</f>
        <v>Option</v>
      </c>
      <c r="AF8" s="232" t="str">
        <f>IFERROR(VLOOKUP(TableHandbook[[#This Row],[UDC]],TableGDEDUC[],7,FALSE),"")</f>
        <v/>
      </c>
      <c r="AG8" s="232" t="str">
        <f>IFERROR(VLOOKUP(TableHandbook[[#This Row],[UDC]],TableMJRPEDUPR[],7,FALSE),"")</f>
        <v/>
      </c>
      <c r="AH8" s="232" t="str">
        <f>IFERROR(VLOOKUP(TableHandbook[[#This Row],[UDC]],TableMJRPEDUSC[],7,FALSE),"")</f>
        <v/>
      </c>
      <c r="AI8" s="233" t="str">
        <f>IFERROR(VLOOKUP(TableHandbook[[#This Row],[UDC]],TableMCEDUC[],7,FALSE),"")</f>
        <v/>
      </c>
      <c r="AJ8" s="232" t="str">
        <f>IFERROR(VLOOKUP(TableHandbook[[#This Row],[UDC]],TableSPPECULIN[],7,FALSE),"")</f>
        <v/>
      </c>
      <c r="AK8" s="232" t="str">
        <f>IFERROR(VLOOKUP(TableHandbook[[#This Row],[UDC]],TableSPPELNTCH[],7,FALSE),"")</f>
        <v/>
      </c>
      <c r="AL8" s="232"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1"/>
      <c r="P9" s="233" t="str">
        <f>IFERROR(VLOOKUP(TableHandbook[[#This Row],[UDC]],TableMCTEACH[],7,FALSE),"")</f>
        <v/>
      </c>
      <c r="Q9" s="232" t="str">
        <f>IFERROR(VLOOKUP(TableHandbook[[#This Row],[UDC]],TableMJRPTCHEC[],7,FALSE),"")</f>
        <v>Core</v>
      </c>
      <c r="R9" s="232" t="str">
        <f>IFERROR(VLOOKUP(TableHandbook[[#This Row],[UDC]],TableMJRPTCHPR[],7,FALSE),"")</f>
        <v/>
      </c>
      <c r="S9" s="232" t="str">
        <f>IFERROR(VLOOKUP(TableHandbook[[#This Row],[UDC]],TableMJRPTCHSC[],7,FALSE),"")</f>
        <v/>
      </c>
      <c r="T9" s="232" t="str">
        <f>IFERROR(VLOOKUP(TableHandbook[[#This Row],[UDC]],TableSTRPSCART[],7,FALSE),"")</f>
        <v/>
      </c>
      <c r="U9" s="232" t="str">
        <f>IFERROR(VLOOKUP(TableHandbook[[#This Row],[UDC]],TableSTRPSCENG[],7,FALSE),"")</f>
        <v/>
      </c>
      <c r="V9" s="232" t="str">
        <f>IFERROR(VLOOKUP(TableHandbook[[#This Row],[UDC]],TableSTRPSCHLP[],7,FALSE),"")</f>
        <v/>
      </c>
      <c r="W9" s="232" t="str">
        <f>IFERROR(VLOOKUP(TableHandbook[[#This Row],[UDC]],TableSTRPSCHUS[],7,FALSE),"")</f>
        <v/>
      </c>
      <c r="X9" s="232" t="str">
        <f>IFERROR(VLOOKUP(TableHandbook[[#This Row],[UDC]],TableSTRPSCMAT[],7,FALSE),"")</f>
        <v/>
      </c>
      <c r="Y9" s="232" t="str">
        <f>IFERROR(VLOOKUP(TableHandbook[[#This Row],[UDC]],TableSTRPSCSCI[],7,FALSE),"")</f>
        <v/>
      </c>
      <c r="Z9" s="232" t="str">
        <f>IFERROR(VLOOKUP(TableHandbook[[#This Row],[UDC]],TableSTRPSCFON[],7,FALSE),"")</f>
        <v/>
      </c>
      <c r="AA9" s="233" t="str">
        <f>IFERROR(VLOOKUP(TableHandbook[[#This Row],[UDC]],TableGCTESOL[],7,FALSE),"")</f>
        <v/>
      </c>
      <c r="AB9" s="232" t="str">
        <f>IFERROR(VLOOKUP(TableHandbook[[#This Row],[UDC]],TableMCTESOL[],7,FALSE),"")</f>
        <v/>
      </c>
      <c r="AC9" s="232" t="str">
        <f>IFERROR(VLOOKUP(TableHandbook[[#This Row],[UDC]],TableMCAPLING[],7,FALSE),"")</f>
        <v/>
      </c>
      <c r="AD9" s="233" t="str">
        <f>IFERROR(VLOOKUP(TableHandbook[[#This Row],[UDC]],TableGCEDHE[],7,FALSE),"")</f>
        <v/>
      </c>
      <c r="AE9" s="232" t="str">
        <f>IFERROR(VLOOKUP(TableHandbook[[#This Row],[UDC]],TableGCEDUC[],7,FALSE),"")</f>
        <v>Option</v>
      </c>
      <c r="AF9" s="232" t="str">
        <f>IFERROR(VLOOKUP(TableHandbook[[#This Row],[UDC]],TableGDEDUC[],7,FALSE),"")</f>
        <v/>
      </c>
      <c r="AG9" s="232" t="str">
        <f>IFERROR(VLOOKUP(TableHandbook[[#This Row],[UDC]],TableMJRPEDUPR[],7,FALSE),"")</f>
        <v/>
      </c>
      <c r="AH9" s="232" t="str">
        <f>IFERROR(VLOOKUP(TableHandbook[[#This Row],[UDC]],TableMJRPEDUSC[],7,FALSE),"")</f>
        <v/>
      </c>
      <c r="AI9" s="233" t="str">
        <f>IFERROR(VLOOKUP(TableHandbook[[#This Row],[UDC]],TableMCEDUC[],7,FALSE),"")</f>
        <v/>
      </c>
      <c r="AJ9" s="232" t="str">
        <f>IFERROR(VLOOKUP(TableHandbook[[#This Row],[UDC]],TableSPPECULIN[],7,FALSE),"")</f>
        <v/>
      </c>
      <c r="AK9" s="232" t="str">
        <f>IFERROR(VLOOKUP(TableHandbook[[#This Row],[UDC]],TableSPPELNTCH[],7,FALSE),"")</f>
        <v/>
      </c>
      <c r="AL9" s="232"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1"/>
      <c r="P10" s="233" t="str">
        <f>IFERROR(VLOOKUP(TableHandbook[[#This Row],[UDC]],TableMCTEACH[],7,FALSE),"")</f>
        <v/>
      </c>
      <c r="Q10" s="232" t="str">
        <f>IFERROR(VLOOKUP(TableHandbook[[#This Row],[UDC]],TableMJRPTCHEC[],7,FALSE),"")</f>
        <v>Core</v>
      </c>
      <c r="R10" s="232" t="str">
        <f>IFERROR(VLOOKUP(TableHandbook[[#This Row],[UDC]],TableMJRPTCHPR[],7,FALSE),"")</f>
        <v/>
      </c>
      <c r="S10" s="232" t="str">
        <f>IFERROR(VLOOKUP(TableHandbook[[#This Row],[UDC]],TableMJRPTCHSC[],7,FALSE),"")</f>
        <v/>
      </c>
      <c r="T10" s="232" t="str">
        <f>IFERROR(VLOOKUP(TableHandbook[[#This Row],[UDC]],TableSTRPSCART[],7,FALSE),"")</f>
        <v/>
      </c>
      <c r="U10" s="232" t="str">
        <f>IFERROR(VLOOKUP(TableHandbook[[#This Row],[UDC]],TableSTRPSCENG[],7,FALSE),"")</f>
        <v/>
      </c>
      <c r="V10" s="232" t="str">
        <f>IFERROR(VLOOKUP(TableHandbook[[#This Row],[UDC]],TableSTRPSCHLP[],7,FALSE),"")</f>
        <v/>
      </c>
      <c r="W10" s="232" t="str">
        <f>IFERROR(VLOOKUP(TableHandbook[[#This Row],[UDC]],TableSTRPSCHUS[],7,FALSE),"")</f>
        <v/>
      </c>
      <c r="X10" s="232" t="str">
        <f>IFERROR(VLOOKUP(TableHandbook[[#This Row],[UDC]],TableSTRPSCMAT[],7,FALSE),"")</f>
        <v/>
      </c>
      <c r="Y10" s="232" t="str">
        <f>IFERROR(VLOOKUP(TableHandbook[[#This Row],[UDC]],TableSTRPSCSCI[],7,FALSE),"")</f>
        <v/>
      </c>
      <c r="Z10" s="232" t="str">
        <f>IFERROR(VLOOKUP(TableHandbook[[#This Row],[UDC]],TableSTRPSCFON[],7,FALSE),"")</f>
        <v/>
      </c>
      <c r="AA10" s="233" t="str">
        <f>IFERROR(VLOOKUP(TableHandbook[[#This Row],[UDC]],TableGCTESOL[],7,FALSE),"")</f>
        <v/>
      </c>
      <c r="AB10" s="232" t="str">
        <f>IFERROR(VLOOKUP(TableHandbook[[#This Row],[UDC]],TableMCTESOL[],7,FALSE),"")</f>
        <v/>
      </c>
      <c r="AC10" s="232" t="str">
        <f>IFERROR(VLOOKUP(TableHandbook[[#This Row],[UDC]],TableMCAPLING[],7,FALSE),"")</f>
        <v/>
      </c>
      <c r="AD10" s="233" t="str">
        <f>IFERROR(VLOOKUP(TableHandbook[[#This Row],[UDC]],TableGCEDHE[],7,FALSE),"")</f>
        <v/>
      </c>
      <c r="AE10" s="232" t="str">
        <f>IFERROR(VLOOKUP(TableHandbook[[#This Row],[UDC]],TableGCEDUC[],7,FALSE),"")</f>
        <v>Option</v>
      </c>
      <c r="AF10" s="232" t="str">
        <f>IFERROR(VLOOKUP(TableHandbook[[#This Row],[UDC]],TableGDEDUC[],7,FALSE),"")</f>
        <v/>
      </c>
      <c r="AG10" s="232" t="str">
        <f>IFERROR(VLOOKUP(TableHandbook[[#This Row],[UDC]],TableMJRPEDUPR[],7,FALSE),"")</f>
        <v/>
      </c>
      <c r="AH10" s="232" t="str">
        <f>IFERROR(VLOOKUP(TableHandbook[[#This Row],[UDC]],TableMJRPEDUSC[],7,FALSE),"")</f>
        <v/>
      </c>
      <c r="AI10" s="233" t="str">
        <f>IFERROR(VLOOKUP(TableHandbook[[#This Row],[UDC]],TableMCEDUC[],7,FALSE),"")</f>
        <v/>
      </c>
      <c r="AJ10" s="232" t="str">
        <f>IFERROR(VLOOKUP(TableHandbook[[#This Row],[UDC]],TableSPPECULIN[],7,FALSE),"")</f>
        <v/>
      </c>
      <c r="AK10" s="232" t="str">
        <f>IFERROR(VLOOKUP(TableHandbook[[#This Row],[UDC]],TableSPPELNTCH[],7,FALSE),"")</f>
        <v/>
      </c>
      <c r="AL10" s="232"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1"/>
      <c r="P11" s="233" t="str">
        <f>IFERROR(VLOOKUP(TableHandbook[[#This Row],[UDC]],TableMCTEACH[],7,FALSE),"")</f>
        <v/>
      </c>
      <c r="Q11" s="232" t="str">
        <f>IFERROR(VLOOKUP(TableHandbook[[#This Row],[UDC]],TableMJRPTCHEC[],7,FALSE),"")</f>
        <v>Core</v>
      </c>
      <c r="R11" s="232" t="str">
        <f>IFERROR(VLOOKUP(TableHandbook[[#This Row],[UDC]],TableMJRPTCHPR[],7,FALSE),"")</f>
        <v/>
      </c>
      <c r="S11" s="232" t="str">
        <f>IFERROR(VLOOKUP(TableHandbook[[#This Row],[UDC]],TableMJRPTCHSC[],7,FALSE),"")</f>
        <v/>
      </c>
      <c r="T11" s="232" t="str">
        <f>IFERROR(VLOOKUP(TableHandbook[[#This Row],[UDC]],TableSTRPSCART[],7,FALSE),"")</f>
        <v/>
      </c>
      <c r="U11" s="232" t="str">
        <f>IFERROR(VLOOKUP(TableHandbook[[#This Row],[UDC]],TableSTRPSCENG[],7,FALSE),"")</f>
        <v/>
      </c>
      <c r="V11" s="232" t="str">
        <f>IFERROR(VLOOKUP(TableHandbook[[#This Row],[UDC]],TableSTRPSCHLP[],7,FALSE),"")</f>
        <v/>
      </c>
      <c r="W11" s="232" t="str">
        <f>IFERROR(VLOOKUP(TableHandbook[[#This Row],[UDC]],TableSTRPSCHUS[],7,FALSE),"")</f>
        <v/>
      </c>
      <c r="X11" s="232" t="str">
        <f>IFERROR(VLOOKUP(TableHandbook[[#This Row],[UDC]],TableSTRPSCMAT[],7,FALSE),"")</f>
        <v/>
      </c>
      <c r="Y11" s="232" t="str">
        <f>IFERROR(VLOOKUP(TableHandbook[[#This Row],[UDC]],TableSTRPSCSCI[],7,FALSE),"")</f>
        <v/>
      </c>
      <c r="Z11" s="232" t="str">
        <f>IFERROR(VLOOKUP(TableHandbook[[#This Row],[UDC]],TableSTRPSCFON[],7,FALSE),"")</f>
        <v/>
      </c>
      <c r="AA11" s="233" t="str">
        <f>IFERROR(VLOOKUP(TableHandbook[[#This Row],[UDC]],TableGCTESOL[],7,FALSE),"")</f>
        <v/>
      </c>
      <c r="AB11" s="232" t="str">
        <f>IFERROR(VLOOKUP(TableHandbook[[#This Row],[UDC]],TableMCTESOL[],7,FALSE),"")</f>
        <v/>
      </c>
      <c r="AC11" s="232" t="str">
        <f>IFERROR(VLOOKUP(TableHandbook[[#This Row],[UDC]],TableMCAPLING[],7,FALSE),"")</f>
        <v/>
      </c>
      <c r="AD11" s="233" t="str">
        <f>IFERROR(VLOOKUP(TableHandbook[[#This Row],[UDC]],TableGCEDHE[],7,FALSE),"")</f>
        <v/>
      </c>
      <c r="AE11" s="232" t="str">
        <f>IFERROR(VLOOKUP(TableHandbook[[#This Row],[UDC]],TableGCEDUC[],7,FALSE),"")</f>
        <v/>
      </c>
      <c r="AF11" s="232" t="str">
        <f>IFERROR(VLOOKUP(TableHandbook[[#This Row],[UDC]],TableGDEDUC[],7,FALSE),"")</f>
        <v/>
      </c>
      <c r="AG11" s="232" t="str">
        <f>IFERROR(VLOOKUP(TableHandbook[[#This Row],[UDC]],TableMJRPEDUPR[],7,FALSE),"")</f>
        <v/>
      </c>
      <c r="AH11" s="232" t="str">
        <f>IFERROR(VLOOKUP(TableHandbook[[#This Row],[UDC]],TableMJRPEDUSC[],7,FALSE),"")</f>
        <v/>
      </c>
      <c r="AI11" s="233" t="str">
        <f>IFERROR(VLOOKUP(TableHandbook[[#This Row],[UDC]],TableMCEDUC[],7,FALSE),"")</f>
        <v/>
      </c>
      <c r="AJ11" s="232" t="str">
        <f>IFERROR(VLOOKUP(TableHandbook[[#This Row],[UDC]],TableSPPECULIN[],7,FALSE),"")</f>
        <v/>
      </c>
      <c r="AK11" s="232" t="str">
        <f>IFERROR(VLOOKUP(TableHandbook[[#This Row],[UDC]],TableSPPELNTCH[],7,FALSE),"")</f>
        <v/>
      </c>
      <c r="AL11" s="232"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1"/>
      <c r="P12" s="233" t="str">
        <f>IFERROR(VLOOKUP(TableHandbook[[#This Row],[UDC]],TableMCTEACH[],7,FALSE),"")</f>
        <v/>
      </c>
      <c r="Q12" s="232" t="str">
        <f>IFERROR(VLOOKUP(TableHandbook[[#This Row],[UDC]],TableMJRPTCHEC[],7,FALSE),"")</f>
        <v>Core</v>
      </c>
      <c r="R12" s="232" t="str">
        <f>IFERROR(VLOOKUP(TableHandbook[[#This Row],[UDC]],TableMJRPTCHPR[],7,FALSE),"")</f>
        <v/>
      </c>
      <c r="S12" s="232" t="str">
        <f>IFERROR(VLOOKUP(TableHandbook[[#This Row],[UDC]],TableMJRPTCHSC[],7,FALSE),"")</f>
        <v/>
      </c>
      <c r="T12" s="232" t="str">
        <f>IFERROR(VLOOKUP(TableHandbook[[#This Row],[UDC]],TableSTRPSCART[],7,FALSE),"")</f>
        <v/>
      </c>
      <c r="U12" s="232" t="str">
        <f>IFERROR(VLOOKUP(TableHandbook[[#This Row],[UDC]],TableSTRPSCENG[],7,FALSE),"")</f>
        <v/>
      </c>
      <c r="V12" s="232" t="str">
        <f>IFERROR(VLOOKUP(TableHandbook[[#This Row],[UDC]],TableSTRPSCHLP[],7,FALSE),"")</f>
        <v/>
      </c>
      <c r="W12" s="232" t="str">
        <f>IFERROR(VLOOKUP(TableHandbook[[#This Row],[UDC]],TableSTRPSCHUS[],7,FALSE),"")</f>
        <v/>
      </c>
      <c r="X12" s="232" t="str">
        <f>IFERROR(VLOOKUP(TableHandbook[[#This Row],[UDC]],TableSTRPSCMAT[],7,FALSE),"")</f>
        <v/>
      </c>
      <c r="Y12" s="232" t="str">
        <f>IFERROR(VLOOKUP(TableHandbook[[#This Row],[UDC]],TableSTRPSCSCI[],7,FALSE),"")</f>
        <v/>
      </c>
      <c r="Z12" s="232" t="str">
        <f>IFERROR(VLOOKUP(TableHandbook[[#This Row],[UDC]],TableSTRPSCFON[],7,FALSE),"")</f>
        <v/>
      </c>
      <c r="AA12" s="233" t="str">
        <f>IFERROR(VLOOKUP(TableHandbook[[#This Row],[UDC]],TableGCTESOL[],7,FALSE),"")</f>
        <v/>
      </c>
      <c r="AB12" s="232" t="str">
        <f>IFERROR(VLOOKUP(TableHandbook[[#This Row],[UDC]],TableMCTESOL[],7,FALSE),"")</f>
        <v/>
      </c>
      <c r="AC12" s="232" t="str">
        <f>IFERROR(VLOOKUP(TableHandbook[[#This Row],[UDC]],TableMCAPLING[],7,FALSE),"")</f>
        <v/>
      </c>
      <c r="AD12" s="233" t="str">
        <f>IFERROR(VLOOKUP(TableHandbook[[#This Row],[UDC]],TableGCEDHE[],7,FALSE),"")</f>
        <v/>
      </c>
      <c r="AE12" s="232" t="str">
        <f>IFERROR(VLOOKUP(TableHandbook[[#This Row],[UDC]],TableGCEDUC[],7,FALSE),"")</f>
        <v/>
      </c>
      <c r="AF12" s="232" t="str">
        <f>IFERROR(VLOOKUP(TableHandbook[[#This Row],[UDC]],TableGDEDUC[],7,FALSE),"")</f>
        <v/>
      </c>
      <c r="AG12" s="232" t="str">
        <f>IFERROR(VLOOKUP(TableHandbook[[#This Row],[UDC]],TableMJRPEDUPR[],7,FALSE),"")</f>
        <v/>
      </c>
      <c r="AH12" s="232" t="str">
        <f>IFERROR(VLOOKUP(TableHandbook[[#This Row],[UDC]],TableMJRPEDUSC[],7,FALSE),"")</f>
        <v/>
      </c>
      <c r="AI12" s="233" t="str">
        <f>IFERROR(VLOOKUP(TableHandbook[[#This Row],[UDC]],TableMCEDUC[],7,FALSE),"")</f>
        <v/>
      </c>
      <c r="AJ12" s="232" t="str">
        <f>IFERROR(VLOOKUP(TableHandbook[[#This Row],[UDC]],TableSPPECULIN[],7,FALSE),"")</f>
        <v/>
      </c>
      <c r="AK12" s="232" t="str">
        <f>IFERROR(VLOOKUP(TableHandbook[[#This Row],[UDC]],TableSPPELNTCH[],7,FALSE),"")</f>
        <v/>
      </c>
      <c r="AL12" s="232"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1"/>
      <c r="P13" s="233" t="str">
        <f>IFERROR(VLOOKUP(TableHandbook[[#This Row],[UDC]],TableMCTEACH[],7,FALSE),"")</f>
        <v/>
      </c>
      <c r="Q13" s="232" t="str">
        <f>IFERROR(VLOOKUP(TableHandbook[[#This Row],[UDC]],TableMJRPTCHEC[],7,FALSE),"")</f>
        <v>Core</v>
      </c>
      <c r="R13" s="232" t="str">
        <f>IFERROR(VLOOKUP(TableHandbook[[#This Row],[UDC]],TableMJRPTCHPR[],7,FALSE),"")</f>
        <v/>
      </c>
      <c r="S13" s="232" t="str">
        <f>IFERROR(VLOOKUP(TableHandbook[[#This Row],[UDC]],TableMJRPTCHSC[],7,FALSE),"")</f>
        <v/>
      </c>
      <c r="T13" s="232" t="str">
        <f>IFERROR(VLOOKUP(TableHandbook[[#This Row],[UDC]],TableSTRPSCART[],7,FALSE),"")</f>
        <v/>
      </c>
      <c r="U13" s="232" t="str">
        <f>IFERROR(VLOOKUP(TableHandbook[[#This Row],[UDC]],TableSTRPSCENG[],7,FALSE),"")</f>
        <v/>
      </c>
      <c r="V13" s="232" t="str">
        <f>IFERROR(VLOOKUP(TableHandbook[[#This Row],[UDC]],TableSTRPSCHLP[],7,FALSE),"")</f>
        <v/>
      </c>
      <c r="W13" s="232" t="str">
        <f>IFERROR(VLOOKUP(TableHandbook[[#This Row],[UDC]],TableSTRPSCHUS[],7,FALSE),"")</f>
        <v/>
      </c>
      <c r="X13" s="232" t="str">
        <f>IFERROR(VLOOKUP(TableHandbook[[#This Row],[UDC]],TableSTRPSCMAT[],7,FALSE),"")</f>
        <v/>
      </c>
      <c r="Y13" s="232" t="str">
        <f>IFERROR(VLOOKUP(TableHandbook[[#This Row],[UDC]],TableSTRPSCSCI[],7,FALSE),"")</f>
        <v/>
      </c>
      <c r="Z13" s="232" t="str">
        <f>IFERROR(VLOOKUP(TableHandbook[[#This Row],[UDC]],TableSTRPSCFON[],7,FALSE),"")</f>
        <v/>
      </c>
      <c r="AA13" s="233" t="str">
        <f>IFERROR(VLOOKUP(TableHandbook[[#This Row],[UDC]],TableGCTESOL[],7,FALSE),"")</f>
        <v/>
      </c>
      <c r="AB13" s="232" t="str">
        <f>IFERROR(VLOOKUP(TableHandbook[[#This Row],[UDC]],TableMCTESOL[],7,FALSE),"")</f>
        <v/>
      </c>
      <c r="AC13" s="232" t="str">
        <f>IFERROR(VLOOKUP(TableHandbook[[#This Row],[UDC]],TableMCAPLING[],7,FALSE),"")</f>
        <v/>
      </c>
      <c r="AD13" s="233" t="str">
        <f>IFERROR(VLOOKUP(TableHandbook[[#This Row],[UDC]],TableGCEDHE[],7,FALSE),"")</f>
        <v/>
      </c>
      <c r="AE13" s="232" t="str">
        <f>IFERROR(VLOOKUP(TableHandbook[[#This Row],[UDC]],TableGCEDUC[],7,FALSE),"")</f>
        <v/>
      </c>
      <c r="AF13" s="232" t="str">
        <f>IFERROR(VLOOKUP(TableHandbook[[#This Row],[UDC]],TableGDEDUC[],7,FALSE),"")</f>
        <v/>
      </c>
      <c r="AG13" s="232" t="str">
        <f>IFERROR(VLOOKUP(TableHandbook[[#This Row],[UDC]],TableMJRPEDUPR[],7,FALSE),"")</f>
        <v/>
      </c>
      <c r="AH13" s="232" t="str">
        <f>IFERROR(VLOOKUP(TableHandbook[[#This Row],[UDC]],TableMJRPEDUSC[],7,FALSE),"")</f>
        <v/>
      </c>
      <c r="AI13" s="233" t="str">
        <f>IFERROR(VLOOKUP(TableHandbook[[#This Row],[UDC]],TableMCEDUC[],7,FALSE),"")</f>
        <v/>
      </c>
      <c r="AJ13" s="232" t="str">
        <f>IFERROR(VLOOKUP(TableHandbook[[#This Row],[UDC]],TableSPPECULIN[],7,FALSE),"")</f>
        <v/>
      </c>
      <c r="AK13" s="232" t="str">
        <f>IFERROR(VLOOKUP(TableHandbook[[#This Row],[UDC]],TableSPPELNTCH[],7,FALSE),"")</f>
        <v/>
      </c>
      <c r="AL13" s="232"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1"/>
      <c r="P14" s="233" t="str">
        <f>IFERROR(VLOOKUP(TableHandbook[[#This Row],[UDC]],TableMCTEACH[],7,FALSE),"")</f>
        <v/>
      </c>
      <c r="Q14" s="232" t="str">
        <f>IFERROR(VLOOKUP(TableHandbook[[#This Row],[UDC]],TableMJRPTCHEC[],7,FALSE),"")</f>
        <v>Core</v>
      </c>
      <c r="R14" s="232" t="str">
        <f>IFERROR(VLOOKUP(TableHandbook[[#This Row],[UDC]],TableMJRPTCHPR[],7,FALSE),"")</f>
        <v/>
      </c>
      <c r="S14" s="232" t="str">
        <f>IFERROR(VLOOKUP(TableHandbook[[#This Row],[UDC]],TableMJRPTCHSC[],7,FALSE),"")</f>
        <v/>
      </c>
      <c r="T14" s="232" t="str">
        <f>IFERROR(VLOOKUP(TableHandbook[[#This Row],[UDC]],TableSTRPSCART[],7,FALSE),"")</f>
        <v/>
      </c>
      <c r="U14" s="232" t="str">
        <f>IFERROR(VLOOKUP(TableHandbook[[#This Row],[UDC]],TableSTRPSCENG[],7,FALSE),"")</f>
        <v/>
      </c>
      <c r="V14" s="232" t="str">
        <f>IFERROR(VLOOKUP(TableHandbook[[#This Row],[UDC]],TableSTRPSCHLP[],7,FALSE),"")</f>
        <v/>
      </c>
      <c r="W14" s="232" t="str">
        <f>IFERROR(VLOOKUP(TableHandbook[[#This Row],[UDC]],TableSTRPSCHUS[],7,FALSE),"")</f>
        <v/>
      </c>
      <c r="X14" s="232" t="str">
        <f>IFERROR(VLOOKUP(TableHandbook[[#This Row],[UDC]],TableSTRPSCMAT[],7,FALSE),"")</f>
        <v/>
      </c>
      <c r="Y14" s="232" t="str">
        <f>IFERROR(VLOOKUP(TableHandbook[[#This Row],[UDC]],TableSTRPSCSCI[],7,FALSE),"")</f>
        <v/>
      </c>
      <c r="Z14" s="232" t="str">
        <f>IFERROR(VLOOKUP(TableHandbook[[#This Row],[UDC]],TableSTRPSCFON[],7,FALSE),"")</f>
        <v/>
      </c>
      <c r="AA14" s="233" t="str">
        <f>IFERROR(VLOOKUP(TableHandbook[[#This Row],[UDC]],TableGCTESOL[],7,FALSE),"")</f>
        <v/>
      </c>
      <c r="AB14" s="232" t="str">
        <f>IFERROR(VLOOKUP(TableHandbook[[#This Row],[UDC]],TableMCTESOL[],7,FALSE),"")</f>
        <v/>
      </c>
      <c r="AC14" s="232" t="str">
        <f>IFERROR(VLOOKUP(TableHandbook[[#This Row],[UDC]],TableMCAPLING[],7,FALSE),"")</f>
        <v/>
      </c>
      <c r="AD14" s="233" t="str">
        <f>IFERROR(VLOOKUP(TableHandbook[[#This Row],[UDC]],TableGCEDHE[],7,FALSE),"")</f>
        <v/>
      </c>
      <c r="AE14" s="232" t="str">
        <f>IFERROR(VLOOKUP(TableHandbook[[#This Row],[UDC]],TableGCEDUC[],7,FALSE),"")</f>
        <v/>
      </c>
      <c r="AF14" s="232" t="str">
        <f>IFERROR(VLOOKUP(TableHandbook[[#This Row],[UDC]],TableGDEDUC[],7,FALSE),"")</f>
        <v/>
      </c>
      <c r="AG14" s="232" t="str">
        <f>IFERROR(VLOOKUP(TableHandbook[[#This Row],[UDC]],TableMJRPEDUPR[],7,FALSE),"")</f>
        <v/>
      </c>
      <c r="AH14" s="232" t="str">
        <f>IFERROR(VLOOKUP(TableHandbook[[#This Row],[UDC]],TableMJRPEDUSC[],7,FALSE),"")</f>
        <v/>
      </c>
      <c r="AI14" s="233" t="str">
        <f>IFERROR(VLOOKUP(TableHandbook[[#This Row],[UDC]],TableMCEDUC[],7,FALSE),"")</f>
        <v/>
      </c>
      <c r="AJ14" s="232" t="str">
        <f>IFERROR(VLOOKUP(TableHandbook[[#This Row],[UDC]],TableSPPECULIN[],7,FALSE),"")</f>
        <v/>
      </c>
      <c r="AK14" s="232" t="str">
        <f>IFERROR(VLOOKUP(TableHandbook[[#This Row],[UDC]],TableSPPELNTCH[],7,FALSE),"")</f>
        <v/>
      </c>
      <c r="AL14" s="232"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1"/>
      <c r="P15" s="233" t="str">
        <f>IFERROR(VLOOKUP(TableHandbook[[#This Row],[UDC]],TableMCTEACH[],7,FALSE),"")</f>
        <v/>
      </c>
      <c r="Q15" s="232" t="str">
        <f>IFERROR(VLOOKUP(TableHandbook[[#This Row],[UDC]],TableMJRPTCHEC[],7,FALSE),"")</f>
        <v>Core</v>
      </c>
      <c r="R15" s="232" t="str">
        <f>IFERROR(VLOOKUP(TableHandbook[[#This Row],[UDC]],TableMJRPTCHPR[],7,FALSE),"")</f>
        <v/>
      </c>
      <c r="S15" s="232" t="str">
        <f>IFERROR(VLOOKUP(TableHandbook[[#This Row],[UDC]],TableMJRPTCHSC[],7,FALSE),"")</f>
        <v/>
      </c>
      <c r="T15" s="232" t="str">
        <f>IFERROR(VLOOKUP(TableHandbook[[#This Row],[UDC]],TableSTRPSCART[],7,FALSE),"")</f>
        <v/>
      </c>
      <c r="U15" s="232" t="str">
        <f>IFERROR(VLOOKUP(TableHandbook[[#This Row],[UDC]],TableSTRPSCENG[],7,FALSE),"")</f>
        <v/>
      </c>
      <c r="V15" s="232" t="str">
        <f>IFERROR(VLOOKUP(TableHandbook[[#This Row],[UDC]],TableSTRPSCHLP[],7,FALSE),"")</f>
        <v/>
      </c>
      <c r="W15" s="232" t="str">
        <f>IFERROR(VLOOKUP(TableHandbook[[#This Row],[UDC]],TableSTRPSCHUS[],7,FALSE),"")</f>
        <v/>
      </c>
      <c r="X15" s="232" t="str">
        <f>IFERROR(VLOOKUP(TableHandbook[[#This Row],[UDC]],TableSTRPSCMAT[],7,FALSE),"")</f>
        <v/>
      </c>
      <c r="Y15" s="232" t="str">
        <f>IFERROR(VLOOKUP(TableHandbook[[#This Row],[UDC]],TableSTRPSCSCI[],7,FALSE),"")</f>
        <v/>
      </c>
      <c r="Z15" s="232" t="str">
        <f>IFERROR(VLOOKUP(TableHandbook[[#This Row],[UDC]],TableSTRPSCFON[],7,FALSE),"")</f>
        <v/>
      </c>
      <c r="AA15" s="233" t="str">
        <f>IFERROR(VLOOKUP(TableHandbook[[#This Row],[UDC]],TableGCTESOL[],7,FALSE),"")</f>
        <v/>
      </c>
      <c r="AB15" s="232" t="str">
        <f>IFERROR(VLOOKUP(TableHandbook[[#This Row],[UDC]],TableMCTESOL[],7,FALSE),"")</f>
        <v/>
      </c>
      <c r="AC15" s="232" t="str">
        <f>IFERROR(VLOOKUP(TableHandbook[[#This Row],[UDC]],TableMCAPLING[],7,FALSE),"")</f>
        <v/>
      </c>
      <c r="AD15" s="233" t="str">
        <f>IFERROR(VLOOKUP(TableHandbook[[#This Row],[UDC]],TableGCEDHE[],7,FALSE),"")</f>
        <v/>
      </c>
      <c r="AE15" s="232" t="str">
        <f>IFERROR(VLOOKUP(TableHandbook[[#This Row],[UDC]],TableGCEDUC[],7,FALSE),"")</f>
        <v/>
      </c>
      <c r="AF15" s="232" t="str">
        <f>IFERROR(VLOOKUP(TableHandbook[[#This Row],[UDC]],TableGDEDUC[],7,FALSE),"")</f>
        <v/>
      </c>
      <c r="AG15" s="232" t="str">
        <f>IFERROR(VLOOKUP(TableHandbook[[#This Row],[UDC]],TableMJRPEDUPR[],7,FALSE),"")</f>
        <v/>
      </c>
      <c r="AH15" s="232" t="str">
        <f>IFERROR(VLOOKUP(TableHandbook[[#This Row],[UDC]],TableMJRPEDUSC[],7,FALSE),"")</f>
        <v/>
      </c>
      <c r="AI15" s="233" t="str">
        <f>IFERROR(VLOOKUP(TableHandbook[[#This Row],[UDC]],TableMCEDUC[],7,FALSE),"")</f>
        <v/>
      </c>
      <c r="AJ15" s="232" t="str">
        <f>IFERROR(VLOOKUP(TableHandbook[[#This Row],[UDC]],TableSPPECULIN[],7,FALSE),"")</f>
        <v/>
      </c>
      <c r="AK15" s="232" t="str">
        <f>IFERROR(VLOOKUP(TableHandbook[[#This Row],[UDC]],TableSPPELNTCH[],7,FALSE),"")</f>
        <v/>
      </c>
      <c r="AL15" s="232" t="str">
        <f>IFERROR(VLOOKUP(TableHandbook[[#This Row],[UDC]],TableSPPESTEME[],7,FALSE),"")</f>
        <v/>
      </c>
    </row>
    <row r="16" spans="1:38" x14ac:dyDescent="0.25">
      <c r="A16" s="262"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1"/>
      <c r="P16" s="233" t="str">
        <f>IFERROR(VLOOKUP(TableHandbook[[#This Row],[UDC]],TableMCTEACH[],7,FALSE),"")</f>
        <v/>
      </c>
      <c r="Q16" s="232" t="str">
        <f>IFERROR(VLOOKUP(TableHandbook[[#This Row],[UDC]],TableMJRPTCHEC[],7,FALSE),"")</f>
        <v/>
      </c>
      <c r="R16" s="232" t="str">
        <f>IFERROR(VLOOKUP(TableHandbook[[#This Row],[UDC]],TableMJRPTCHPR[],7,FALSE),"")</f>
        <v/>
      </c>
      <c r="S16" s="232" t="str">
        <f>IFERROR(VLOOKUP(TableHandbook[[#This Row],[UDC]],TableMJRPTCHSC[],7,FALSE),"")</f>
        <v/>
      </c>
      <c r="T16" s="232" t="str">
        <f>IFERROR(VLOOKUP(TableHandbook[[#This Row],[UDC]],TableSTRPSCART[],7,FALSE),"")</f>
        <v/>
      </c>
      <c r="U16" s="232" t="str">
        <f>IFERROR(VLOOKUP(TableHandbook[[#This Row],[UDC]],TableSTRPSCENG[],7,FALSE),"")</f>
        <v/>
      </c>
      <c r="V16" s="232" t="str">
        <f>IFERROR(VLOOKUP(TableHandbook[[#This Row],[UDC]],TableSTRPSCHLP[],7,FALSE),"")</f>
        <v/>
      </c>
      <c r="W16" s="232" t="str">
        <f>IFERROR(VLOOKUP(TableHandbook[[#This Row],[UDC]],TableSTRPSCHUS[],7,FALSE),"")</f>
        <v/>
      </c>
      <c r="X16" s="232" t="str">
        <f>IFERROR(VLOOKUP(TableHandbook[[#This Row],[UDC]],TableSTRPSCMAT[],7,FALSE),"")</f>
        <v/>
      </c>
      <c r="Y16" s="232" t="str">
        <f>IFERROR(VLOOKUP(TableHandbook[[#This Row],[UDC]],TableSTRPSCSCI[],7,FALSE),"")</f>
        <v/>
      </c>
      <c r="Z16" s="232" t="str">
        <f>IFERROR(VLOOKUP(TableHandbook[[#This Row],[UDC]],TableSTRPSCFON[],7,FALSE),"")</f>
        <v/>
      </c>
      <c r="AA16" s="233" t="str">
        <f>IFERROR(VLOOKUP(TableHandbook[[#This Row],[UDC]],TableGCTESOL[],7,FALSE),"")</f>
        <v/>
      </c>
      <c r="AB16" s="232" t="str">
        <f>IFERROR(VLOOKUP(TableHandbook[[#This Row],[UDC]],TableMCTESOL[],7,FALSE),"")</f>
        <v/>
      </c>
      <c r="AC16" s="232" t="str">
        <f>IFERROR(VLOOKUP(TableHandbook[[#This Row],[UDC]],TableMCAPLING[],7,FALSE),"")</f>
        <v/>
      </c>
      <c r="AD16" s="233" t="str">
        <f>IFERROR(VLOOKUP(TableHandbook[[#This Row],[UDC]],TableGCEDHE[],7,FALSE),"")</f>
        <v>Core</v>
      </c>
      <c r="AE16" s="232" t="str">
        <f>IFERROR(VLOOKUP(TableHandbook[[#This Row],[UDC]],TableGCEDUC[],7,FALSE),"")</f>
        <v/>
      </c>
      <c r="AF16" s="232" t="str">
        <f>IFERROR(VLOOKUP(TableHandbook[[#This Row],[UDC]],TableGDEDUC[],7,FALSE),"")</f>
        <v/>
      </c>
      <c r="AG16" s="232" t="str">
        <f>IFERROR(VLOOKUP(TableHandbook[[#This Row],[UDC]],TableMJRPEDUPR[],7,FALSE),"")</f>
        <v/>
      </c>
      <c r="AH16" s="232" t="str">
        <f>IFERROR(VLOOKUP(TableHandbook[[#This Row],[UDC]],TableMJRPEDUSC[],7,FALSE),"")</f>
        <v/>
      </c>
      <c r="AI16" s="233" t="str">
        <f>IFERROR(VLOOKUP(TableHandbook[[#This Row],[UDC]],TableMCEDUC[],7,FALSE),"")</f>
        <v/>
      </c>
      <c r="AJ16" s="232" t="str">
        <f>IFERROR(VLOOKUP(TableHandbook[[#This Row],[UDC]],TableSPPECULIN[],7,FALSE),"")</f>
        <v/>
      </c>
      <c r="AK16" s="232" t="str">
        <f>IFERROR(VLOOKUP(TableHandbook[[#This Row],[UDC]],TableSPPELNTCH[],7,FALSE),"")</f>
        <v/>
      </c>
      <c r="AL16" s="232" t="str">
        <f>IFERROR(VLOOKUP(TableHandbook[[#This Row],[UDC]],TableSPPESTEME[],7,FALSE),"")</f>
        <v/>
      </c>
    </row>
    <row r="17" spans="1:38" x14ac:dyDescent="0.25">
      <c r="A17" s="262"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1"/>
      <c r="P17" s="233" t="str">
        <f>IFERROR(VLOOKUP(TableHandbook[[#This Row],[UDC]],TableMCTEACH[],7,FALSE),"")</f>
        <v/>
      </c>
      <c r="Q17" s="232" t="str">
        <f>IFERROR(VLOOKUP(TableHandbook[[#This Row],[UDC]],TableMJRPTCHEC[],7,FALSE),"")</f>
        <v/>
      </c>
      <c r="R17" s="232" t="str">
        <f>IFERROR(VLOOKUP(TableHandbook[[#This Row],[UDC]],TableMJRPTCHPR[],7,FALSE),"")</f>
        <v/>
      </c>
      <c r="S17" s="232" t="str">
        <f>IFERROR(VLOOKUP(TableHandbook[[#This Row],[UDC]],TableMJRPTCHSC[],7,FALSE),"")</f>
        <v/>
      </c>
      <c r="T17" s="232" t="str">
        <f>IFERROR(VLOOKUP(TableHandbook[[#This Row],[UDC]],TableSTRPSCART[],7,FALSE),"")</f>
        <v/>
      </c>
      <c r="U17" s="232" t="str">
        <f>IFERROR(VLOOKUP(TableHandbook[[#This Row],[UDC]],TableSTRPSCENG[],7,FALSE),"")</f>
        <v/>
      </c>
      <c r="V17" s="232" t="str">
        <f>IFERROR(VLOOKUP(TableHandbook[[#This Row],[UDC]],TableSTRPSCHLP[],7,FALSE),"")</f>
        <v/>
      </c>
      <c r="W17" s="232" t="str">
        <f>IFERROR(VLOOKUP(TableHandbook[[#This Row],[UDC]],TableSTRPSCHUS[],7,FALSE),"")</f>
        <v/>
      </c>
      <c r="X17" s="232" t="str">
        <f>IFERROR(VLOOKUP(TableHandbook[[#This Row],[UDC]],TableSTRPSCMAT[],7,FALSE),"")</f>
        <v/>
      </c>
      <c r="Y17" s="232" t="str">
        <f>IFERROR(VLOOKUP(TableHandbook[[#This Row],[UDC]],TableSTRPSCSCI[],7,FALSE),"")</f>
        <v/>
      </c>
      <c r="Z17" s="232" t="str">
        <f>IFERROR(VLOOKUP(TableHandbook[[#This Row],[UDC]],TableSTRPSCFON[],7,FALSE),"")</f>
        <v/>
      </c>
      <c r="AA17" s="233" t="str">
        <f>IFERROR(VLOOKUP(TableHandbook[[#This Row],[UDC]],TableGCTESOL[],7,FALSE),"")</f>
        <v/>
      </c>
      <c r="AB17" s="232" t="str">
        <f>IFERROR(VLOOKUP(TableHandbook[[#This Row],[UDC]],TableMCTESOL[],7,FALSE),"")</f>
        <v/>
      </c>
      <c r="AC17" s="232" t="str">
        <f>IFERROR(VLOOKUP(TableHandbook[[#This Row],[UDC]],TableMCAPLING[],7,FALSE),"")</f>
        <v/>
      </c>
      <c r="AD17" s="233" t="str">
        <f>IFERROR(VLOOKUP(TableHandbook[[#This Row],[UDC]],TableGCEDHE[],7,FALSE),"")</f>
        <v>Core</v>
      </c>
      <c r="AE17" s="232" t="str">
        <f>IFERROR(VLOOKUP(TableHandbook[[#This Row],[UDC]],TableGCEDUC[],7,FALSE),"")</f>
        <v/>
      </c>
      <c r="AF17" s="232" t="str">
        <f>IFERROR(VLOOKUP(TableHandbook[[#This Row],[UDC]],TableGDEDUC[],7,FALSE),"")</f>
        <v/>
      </c>
      <c r="AG17" s="232" t="str">
        <f>IFERROR(VLOOKUP(TableHandbook[[#This Row],[UDC]],TableMJRPEDUPR[],7,FALSE),"")</f>
        <v/>
      </c>
      <c r="AH17" s="232" t="str">
        <f>IFERROR(VLOOKUP(TableHandbook[[#This Row],[UDC]],TableMJRPEDUSC[],7,FALSE),"")</f>
        <v/>
      </c>
      <c r="AI17" s="233" t="str">
        <f>IFERROR(VLOOKUP(TableHandbook[[#This Row],[UDC]],TableMCEDUC[],7,FALSE),"")</f>
        <v/>
      </c>
      <c r="AJ17" s="232" t="str">
        <f>IFERROR(VLOOKUP(TableHandbook[[#This Row],[UDC]],TableSPPECULIN[],7,FALSE),"")</f>
        <v/>
      </c>
      <c r="AK17" s="232" t="str">
        <f>IFERROR(VLOOKUP(TableHandbook[[#This Row],[UDC]],TableSPPELNTCH[],7,FALSE),"")</f>
        <v/>
      </c>
      <c r="AL17" s="232" t="str">
        <f>IFERROR(VLOOKUP(TableHandbook[[#This Row],[UDC]],TableSPPESTEME[],7,FALSE),"")</f>
        <v/>
      </c>
    </row>
    <row r="18" spans="1:38" x14ac:dyDescent="0.25">
      <c r="A18" s="262"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1"/>
      <c r="P18" s="233" t="str">
        <f>IFERROR(VLOOKUP(TableHandbook[[#This Row],[UDC]],TableMCTEACH[],7,FALSE),"")</f>
        <v/>
      </c>
      <c r="Q18" s="232" t="str">
        <f>IFERROR(VLOOKUP(TableHandbook[[#This Row],[UDC]],TableMJRPTCHEC[],7,FALSE),"")</f>
        <v/>
      </c>
      <c r="R18" s="232" t="str">
        <f>IFERROR(VLOOKUP(TableHandbook[[#This Row],[UDC]],TableMJRPTCHPR[],7,FALSE),"")</f>
        <v/>
      </c>
      <c r="S18" s="232" t="str">
        <f>IFERROR(VLOOKUP(TableHandbook[[#This Row],[UDC]],TableMJRPTCHSC[],7,FALSE),"")</f>
        <v/>
      </c>
      <c r="T18" s="232" t="str">
        <f>IFERROR(VLOOKUP(TableHandbook[[#This Row],[UDC]],TableSTRPSCART[],7,FALSE),"")</f>
        <v/>
      </c>
      <c r="U18" s="232" t="str">
        <f>IFERROR(VLOOKUP(TableHandbook[[#This Row],[UDC]],TableSTRPSCENG[],7,FALSE),"")</f>
        <v/>
      </c>
      <c r="V18" s="232" t="str">
        <f>IFERROR(VLOOKUP(TableHandbook[[#This Row],[UDC]],TableSTRPSCHLP[],7,FALSE),"")</f>
        <v/>
      </c>
      <c r="W18" s="232" t="str">
        <f>IFERROR(VLOOKUP(TableHandbook[[#This Row],[UDC]],TableSTRPSCHUS[],7,FALSE),"")</f>
        <v/>
      </c>
      <c r="X18" s="232" t="str">
        <f>IFERROR(VLOOKUP(TableHandbook[[#This Row],[UDC]],TableSTRPSCMAT[],7,FALSE),"")</f>
        <v/>
      </c>
      <c r="Y18" s="232" t="str">
        <f>IFERROR(VLOOKUP(TableHandbook[[#This Row],[UDC]],TableSTRPSCSCI[],7,FALSE),"")</f>
        <v/>
      </c>
      <c r="Z18" s="232" t="str">
        <f>IFERROR(VLOOKUP(TableHandbook[[#This Row],[UDC]],TableSTRPSCFON[],7,FALSE),"")</f>
        <v/>
      </c>
      <c r="AA18" s="233" t="str">
        <f>IFERROR(VLOOKUP(TableHandbook[[#This Row],[UDC]],TableGCTESOL[],7,FALSE),"")</f>
        <v/>
      </c>
      <c r="AB18" s="232" t="str">
        <f>IFERROR(VLOOKUP(TableHandbook[[#This Row],[UDC]],TableMCTESOL[],7,FALSE),"")</f>
        <v/>
      </c>
      <c r="AC18" s="232" t="str">
        <f>IFERROR(VLOOKUP(TableHandbook[[#This Row],[UDC]],TableMCAPLING[],7,FALSE),"")</f>
        <v/>
      </c>
      <c r="AD18" s="233" t="str">
        <f>IFERROR(VLOOKUP(TableHandbook[[#This Row],[UDC]],TableGCEDHE[],7,FALSE),"")</f>
        <v>Core</v>
      </c>
      <c r="AE18" s="232" t="str">
        <f>IFERROR(VLOOKUP(TableHandbook[[#This Row],[UDC]],TableGCEDUC[],7,FALSE),"")</f>
        <v/>
      </c>
      <c r="AF18" s="232" t="str">
        <f>IFERROR(VLOOKUP(TableHandbook[[#This Row],[UDC]],TableGDEDUC[],7,FALSE),"")</f>
        <v/>
      </c>
      <c r="AG18" s="232" t="str">
        <f>IFERROR(VLOOKUP(TableHandbook[[#This Row],[UDC]],TableMJRPEDUPR[],7,FALSE),"")</f>
        <v/>
      </c>
      <c r="AH18" s="232" t="str">
        <f>IFERROR(VLOOKUP(TableHandbook[[#This Row],[UDC]],TableMJRPEDUSC[],7,FALSE),"")</f>
        <v/>
      </c>
      <c r="AI18" s="233" t="str">
        <f>IFERROR(VLOOKUP(TableHandbook[[#This Row],[UDC]],TableMCEDUC[],7,FALSE),"")</f>
        <v/>
      </c>
      <c r="AJ18" s="232" t="str">
        <f>IFERROR(VLOOKUP(TableHandbook[[#This Row],[UDC]],TableSPPECULIN[],7,FALSE),"")</f>
        <v/>
      </c>
      <c r="AK18" s="232" t="str">
        <f>IFERROR(VLOOKUP(TableHandbook[[#This Row],[UDC]],TableSPPELNTCH[],7,FALSE),"")</f>
        <v/>
      </c>
      <c r="AL18" s="232" t="str">
        <f>IFERROR(VLOOKUP(TableHandbook[[#This Row],[UDC]],TableSPPESTEME[],7,FALSE),"")</f>
        <v/>
      </c>
    </row>
    <row r="19" spans="1:38" x14ac:dyDescent="0.25">
      <c r="A19" s="262"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1"/>
      <c r="P19" s="233" t="str">
        <f>IFERROR(VLOOKUP(TableHandbook[[#This Row],[UDC]],TableMCTEACH[],7,FALSE),"")</f>
        <v/>
      </c>
      <c r="Q19" s="232" t="str">
        <f>IFERROR(VLOOKUP(TableHandbook[[#This Row],[UDC]],TableMJRPTCHEC[],7,FALSE),"")</f>
        <v/>
      </c>
      <c r="R19" s="232" t="str">
        <f>IFERROR(VLOOKUP(TableHandbook[[#This Row],[UDC]],TableMJRPTCHPR[],7,FALSE),"")</f>
        <v/>
      </c>
      <c r="S19" s="232" t="str">
        <f>IFERROR(VLOOKUP(TableHandbook[[#This Row],[UDC]],TableMJRPTCHSC[],7,FALSE),"")</f>
        <v/>
      </c>
      <c r="T19" s="232" t="str">
        <f>IFERROR(VLOOKUP(TableHandbook[[#This Row],[UDC]],TableSTRPSCART[],7,FALSE),"")</f>
        <v/>
      </c>
      <c r="U19" s="232" t="str">
        <f>IFERROR(VLOOKUP(TableHandbook[[#This Row],[UDC]],TableSTRPSCENG[],7,FALSE),"")</f>
        <v/>
      </c>
      <c r="V19" s="232" t="str">
        <f>IFERROR(VLOOKUP(TableHandbook[[#This Row],[UDC]],TableSTRPSCHLP[],7,FALSE),"")</f>
        <v/>
      </c>
      <c r="W19" s="232" t="str">
        <f>IFERROR(VLOOKUP(TableHandbook[[#This Row],[UDC]],TableSTRPSCHUS[],7,FALSE),"")</f>
        <v/>
      </c>
      <c r="X19" s="232" t="str">
        <f>IFERROR(VLOOKUP(TableHandbook[[#This Row],[UDC]],TableSTRPSCMAT[],7,FALSE),"")</f>
        <v/>
      </c>
      <c r="Y19" s="232" t="str">
        <f>IFERROR(VLOOKUP(TableHandbook[[#This Row],[UDC]],TableSTRPSCSCI[],7,FALSE),"")</f>
        <v/>
      </c>
      <c r="Z19" s="232" t="str">
        <f>IFERROR(VLOOKUP(TableHandbook[[#This Row],[UDC]],TableSTRPSCFON[],7,FALSE),"")</f>
        <v/>
      </c>
      <c r="AA19" s="233" t="str">
        <f>IFERROR(VLOOKUP(TableHandbook[[#This Row],[UDC]],TableGCTESOL[],7,FALSE),"")</f>
        <v/>
      </c>
      <c r="AB19" s="232" t="str">
        <f>IFERROR(VLOOKUP(TableHandbook[[#This Row],[UDC]],TableMCTESOL[],7,FALSE),"")</f>
        <v/>
      </c>
      <c r="AC19" s="232" t="str">
        <f>IFERROR(VLOOKUP(TableHandbook[[#This Row],[UDC]],TableMCAPLING[],7,FALSE),"")</f>
        <v/>
      </c>
      <c r="AD19" s="233" t="str">
        <f>IFERROR(VLOOKUP(TableHandbook[[#This Row],[UDC]],TableGCEDHE[],7,FALSE),"")</f>
        <v>Core</v>
      </c>
      <c r="AE19" s="232" t="str">
        <f>IFERROR(VLOOKUP(TableHandbook[[#This Row],[UDC]],TableGCEDUC[],7,FALSE),"")</f>
        <v/>
      </c>
      <c r="AF19" s="232" t="str">
        <f>IFERROR(VLOOKUP(TableHandbook[[#This Row],[UDC]],TableGDEDUC[],7,FALSE),"")</f>
        <v/>
      </c>
      <c r="AG19" s="232" t="str">
        <f>IFERROR(VLOOKUP(TableHandbook[[#This Row],[UDC]],TableMJRPEDUPR[],7,FALSE),"")</f>
        <v/>
      </c>
      <c r="AH19" s="232" t="str">
        <f>IFERROR(VLOOKUP(TableHandbook[[#This Row],[UDC]],TableMJRPEDUSC[],7,FALSE),"")</f>
        <v/>
      </c>
      <c r="AI19" s="233" t="str">
        <f>IFERROR(VLOOKUP(TableHandbook[[#This Row],[UDC]],TableMCEDUC[],7,FALSE),"")</f>
        <v/>
      </c>
      <c r="AJ19" s="232" t="str">
        <f>IFERROR(VLOOKUP(TableHandbook[[#This Row],[UDC]],TableSPPECULIN[],7,FALSE),"")</f>
        <v/>
      </c>
      <c r="AK19" s="232" t="str">
        <f>IFERROR(VLOOKUP(TableHandbook[[#This Row],[UDC]],TableSPPELNTCH[],7,FALSE),"")</f>
        <v/>
      </c>
      <c r="AL19" s="232"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1"/>
      <c r="P20" s="233" t="str">
        <f>IFERROR(VLOOKUP(TableHandbook[[#This Row],[UDC]],TableMCTEACH[],7,FALSE),"")</f>
        <v/>
      </c>
      <c r="Q20" s="232" t="str">
        <f>IFERROR(VLOOKUP(TableHandbook[[#This Row],[UDC]],TableMJRPTCHEC[],7,FALSE),"")</f>
        <v/>
      </c>
      <c r="R20" s="232" t="str">
        <f>IFERROR(VLOOKUP(TableHandbook[[#This Row],[UDC]],TableMJRPTCHPR[],7,FALSE),"")</f>
        <v>Core</v>
      </c>
      <c r="S20" s="232" t="str">
        <f>IFERROR(VLOOKUP(TableHandbook[[#This Row],[UDC]],TableMJRPTCHSC[],7,FALSE),"")</f>
        <v/>
      </c>
      <c r="T20" s="232" t="str">
        <f>IFERROR(VLOOKUP(TableHandbook[[#This Row],[UDC]],TableSTRPSCART[],7,FALSE),"")</f>
        <v/>
      </c>
      <c r="U20" s="232" t="str">
        <f>IFERROR(VLOOKUP(TableHandbook[[#This Row],[UDC]],TableSTRPSCENG[],7,FALSE),"")</f>
        <v/>
      </c>
      <c r="V20" s="232" t="str">
        <f>IFERROR(VLOOKUP(TableHandbook[[#This Row],[UDC]],TableSTRPSCHLP[],7,FALSE),"")</f>
        <v/>
      </c>
      <c r="W20" s="232" t="str">
        <f>IFERROR(VLOOKUP(TableHandbook[[#This Row],[UDC]],TableSTRPSCHUS[],7,FALSE),"")</f>
        <v/>
      </c>
      <c r="X20" s="232" t="str">
        <f>IFERROR(VLOOKUP(TableHandbook[[#This Row],[UDC]],TableSTRPSCMAT[],7,FALSE),"")</f>
        <v/>
      </c>
      <c r="Y20" s="232" t="str">
        <f>IFERROR(VLOOKUP(TableHandbook[[#This Row],[UDC]],TableSTRPSCSCI[],7,FALSE),"")</f>
        <v/>
      </c>
      <c r="Z20" s="232" t="str">
        <f>IFERROR(VLOOKUP(TableHandbook[[#This Row],[UDC]],TableSTRPSCFON[],7,FALSE),"")</f>
        <v/>
      </c>
      <c r="AA20" s="233" t="str">
        <f>IFERROR(VLOOKUP(TableHandbook[[#This Row],[UDC]],TableGCTESOL[],7,FALSE),"")</f>
        <v/>
      </c>
      <c r="AB20" s="232" t="str">
        <f>IFERROR(VLOOKUP(TableHandbook[[#This Row],[UDC]],TableMCTESOL[],7,FALSE),"")</f>
        <v/>
      </c>
      <c r="AC20" s="232" t="str">
        <f>IFERROR(VLOOKUP(TableHandbook[[#This Row],[UDC]],TableMCAPLING[],7,FALSE),"")</f>
        <v/>
      </c>
      <c r="AD20" s="233" t="str">
        <f>IFERROR(VLOOKUP(TableHandbook[[#This Row],[UDC]],TableGCEDHE[],7,FALSE),"")</f>
        <v/>
      </c>
      <c r="AE20" s="232" t="str">
        <f>IFERROR(VLOOKUP(TableHandbook[[#This Row],[UDC]],TableGCEDUC[],7,FALSE),"")</f>
        <v/>
      </c>
      <c r="AF20" s="232" t="str">
        <f>IFERROR(VLOOKUP(TableHandbook[[#This Row],[UDC]],TableGDEDUC[],7,FALSE),"")</f>
        <v/>
      </c>
      <c r="AG20" s="232" t="str">
        <f>IFERROR(VLOOKUP(TableHandbook[[#This Row],[UDC]],TableMJRPEDUPR[],7,FALSE),"")</f>
        <v>Core</v>
      </c>
      <c r="AH20" s="232" t="str">
        <f>IFERROR(VLOOKUP(TableHandbook[[#This Row],[UDC]],TableMJRPEDUSC[],7,FALSE),"")</f>
        <v/>
      </c>
      <c r="AI20" s="233" t="str">
        <f>IFERROR(VLOOKUP(TableHandbook[[#This Row],[UDC]],TableMCEDUC[],7,FALSE),"")</f>
        <v/>
      </c>
      <c r="AJ20" s="232" t="str">
        <f>IFERROR(VLOOKUP(TableHandbook[[#This Row],[UDC]],TableSPPECULIN[],7,FALSE),"")</f>
        <v/>
      </c>
      <c r="AK20" s="232" t="str">
        <f>IFERROR(VLOOKUP(TableHandbook[[#This Row],[UDC]],TableSPPELNTCH[],7,FALSE),"")</f>
        <v/>
      </c>
      <c r="AL20" s="232" t="str">
        <f>IFERROR(VLOOKUP(TableHandbook[[#This Row],[UDC]],TableSPPESTEME[],7,FALSE),"")</f>
        <v/>
      </c>
    </row>
    <row r="21" spans="1:38" x14ac:dyDescent="0.25">
      <c r="A21" s="2" t="s">
        <v>101</v>
      </c>
      <c r="B21" s="3">
        <v>1</v>
      </c>
      <c r="C21" s="3"/>
      <c r="D21" s="2" t="s">
        <v>353</v>
      </c>
      <c r="E21" s="3">
        <v>25</v>
      </c>
      <c r="F21" s="264"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1"/>
      <c r="P21" s="233" t="str">
        <f>IFERROR(VLOOKUP(TableHandbook[[#This Row],[UDC]],TableMCTEACH[],7,FALSE),"")</f>
        <v/>
      </c>
      <c r="Q21" s="232" t="str">
        <f>IFERROR(VLOOKUP(TableHandbook[[#This Row],[UDC]],TableMJRPTCHEC[],7,FALSE),"")</f>
        <v/>
      </c>
      <c r="R21" s="232" t="str">
        <f>IFERROR(VLOOKUP(TableHandbook[[#This Row],[UDC]],TableMJRPTCHPR[],7,FALSE),"")</f>
        <v>Core</v>
      </c>
      <c r="S21" s="232" t="str">
        <f>IFERROR(VLOOKUP(TableHandbook[[#This Row],[UDC]],TableMJRPTCHSC[],7,FALSE),"")</f>
        <v/>
      </c>
      <c r="T21" s="232" t="str">
        <f>IFERROR(VLOOKUP(TableHandbook[[#This Row],[UDC]],TableSTRPSCART[],7,FALSE),"")</f>
        <v/>
      </c>
      <c r="U21" s="232" t="str">
        <f>IFERROR(VLOOKUP(TableHandbook[[#This Row],[UDC]],TableSTRPSCENG[],7,FALSE),"")</f>
        <v/>
      </c>
      <c r="V21" s="232" t="str">
        <f>IFERROR(VLOOKUP(TableHandbook[[#This Row],[UDC]],TableSTRPSCHLP[],7,FALSE),"")</f>
        <v/>
      </c>
      <c r="W21" s="232" t="str">
        <f>IFERROR(VLOOKUP(TableHandbook[[#This Row],[UDC]],TableSTRPSCHUS[],7,FALSE),"")</f>
        <v/>
      </c>
      <c r="X21" s="232" t="str">
        <f>IFERROR(VLOOKUP(TableHandbook[[#This Row],[UDC]],TableSTRPSCMAT[],7,FALSE),"")</f>
        <v/>
      </c>
      <c r="Y21" s="232" t="str">
        <f>IFERROR(VLOOKUP(TableHandbook[[#This Row],[UDC]],TableSTRPSCSCI[],7,FALSE),"")</f>
        <v/>
      </c>
      <c r="Z21" s="232" t="str">
        <f>IFERROR(VLOOKUP(TableHandbook[[#This Row],[UDC]],TableSTRPSCFON[],7,FALSE),"")</f>
        <v/>
      </c>
      <c r="AA21" s="233" t="str">
        <f>IFERROR(VLOOKUP(TableHandbook[[#This Row],[UDC]],TableGCTESOL[],7,FALSE),"")</f>
        <v/>
      </c>
      <c r="AB21" s="232" t="str">
        <f>IFERROR(VLOOKUP(TableHandbook[[#This Row],[UDC]],TableMCTESOL[],7,FALSE),"")</f>
        <v/>
      </c>
      <c r="AC21" s="232" t="str">
        <f>IFERROR(VLOOKUP(TableHandbook[[#This Row],[UDC]],TableMCAPLING[],7,FALSE),"")</f>
        <v/>
      </c>
      <c r="AD21" s="233" t="str">
        <f>IFERROR(VLOOKUP(TableHandbook[[#This Row],[UDC]],TableGCEDHE[],7,FALSE),"")</f>
        <v/>
      </c>
      <c r="AE21" s="232" t="str">
        <f>IFERROR(VLOOKUP(TableHandbook[[#This Row],[UDC]],TableGCEDUC[],7,FALSE),"")</f>
        <v/>
      </c>
      <c r="AF21" s="232" t="str">
        <f>IFERROR(VLOOKUP(TableHandbook[[#This Row],[UDC]],TableGDEDUC[],7,FALSE),"")</f>
        <v/>
      </c>
      <c r="AG21" s="232" t="str">
        <f>IFERROR(VLOOKUP(TableHandbook[[#This Row],[UDC]],TableMJRPEDUPR[],7,FALSE),"")</f>
        <v>Core</v>
      </c>
      <c r="AH21" s="232" t="str">
        <f>IFERROR(VLOOKUP(TableHandbook[[#This Row],[UDC]],TableMJRPEDUSC[],7,FALSE),"")</f>
        <v/>
      </c>
      <c r="AI21" s="233" t="str">
        <f>IFERROR(VLOOKUP(TableHandbook[[#This Row],[UDC]],TableMCEDUC[],7,FALSE),"")</f>
        <v/>
      </c>
      <c r="AJ21" s="232" t="str">
        <f>IFERROR(VLOOKUP(TableHandbook[[#This Row],[UDC]],TableSPPECULIN[],7,FALSE),"")</f>
        <v/>
      </c>
      <c r="AK21" s="232" t="str">
        <f>IFERROR(VLOOKUP(TableHandbook[[#This Row],[UDC]],TableSPPELNTCH[],7,FALSE),"")</f>
        <v/>
      </c>
      <c r="AL21" s="232"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1" t="s">
        <v>355</v>
      </c>
      <c r="P22" s="233" t="str">
        <f>IFERROR(VLOOKUP(TableHandbook[[#This Row],[UDC]],TableMCTEACH[],7,FALSE),"")</f>
        <v/>
      </c>
      <c r="Q22" s="232" t="str">
        <f>IFERROR(VLOOKUP(TableHandbook[[#This Row],[UDC]],TableMJRPTCHEC[],7,FALSE),"")</f>
        <v/>
      </c>
      <c r="R22" s="232" t="str">
        <f>IFERROR(VLOOKUP(TableHandbook[[#This Row],[UDC]],TableMJRPTCHPR[],7,FALSE),"")</f>
        <v>Core</v>
      </c>
      <c r="S22" s="232" t="str">
        <f>IFERROR(VLOOKUP(TableHandbook[[#This Row],[UDC]],TableMJRPTCHSC[],7,FALSE),"")</f>
        <v/>
      </c>
      <c r="T22" s="232" t="str">
        <f>IFERROR(VLOOKUP(TableHandbook[[#This Row],[UDC]],TableSTRPSCART[],7,FALSE),"")</f>
        <v/>
      </c>
      <c r="U22" s="232" t="str">
        <f>IFERROR(VLOOKUP(TableHandbook[[#This Row],[UDC]],TableSTRPSCENG[],7,FALSE),"")</f>
        <v/>
      </c>
      <c r="V22" s="232" t="str">
        <f>IFERROR(VLOOKUP(TableHandbook[[#This Row],[UDC]],TableSTRPSCHLP[],7,FALSE),"")</f>
        <v/>
      </c>
      <c r="W22" s="232" t="str">
        <f>IFERROR(VLOOKUP(TableHandbook[[#This Row],[UDC]],TableSTRPSCHUS[],7,FALSE),"")</f>
        <v/>
      </c>
      <c r="X22" s="232" t="str">
        <f>IFERROR(VLOOKUP(TableHandbook[[#This Row],[UDC]],TableSTRPSCMAT[],7,FALSE),"")</f>
        <v/>
      </c>
      <c r="Y22" s="232" t="str">
        <f>IFERROR(VLOOKUP(TableHandbook[[#This Row],[UDC]],TableSTRPSCSCI[],7,FALSE),"")</f>
        <v/>
      </c>
      <c r="Z22" s="232" t="str">
        <f>IFERROR(VLOOKUP(TableHandbook[[#This Row],[UDC]],TableSTRPSCFON[],7,FALSE),"")</f>
        <v/>
      </c>
      <c r="AA22" s="233" t="str">
        <f>IFERROR(VLOOKUP(TableHandbook[[#This Row],[UDC]],TableGCTESOL[],7,FALSE),"")</f>
        <v/>
      </c>
      <c r="AB22" s="232" t="str">
        <f>IFERROR(VLOOKUP(TableHandbook[[#This Row],[UDC]],TableMCTESOL[],7,FALSE),"")</f>
        <v/>
      </c>
      <c r="AC22" s="232" t="str">
        <f>IFERROR(VLOOKUP(TableHandbook[[#This Row],[UDC]],TableMCAPLING[],7,FALSE),"")</f>
        <v/>
      </c>
      <c r="AD22" s="233" t="str">
        <f>IFERROR(VLOOKUP(TableHandbook[[#This Row],[UDC]],TableGCEDHE[],7,FALSE),"")</f>
        <v/>
      </c>
      <c r="AE22" s="232" t="str">
        <f>IFERROR(VLOOKUP(TableHandbook[[#This Row],[UDC]],TableGCEDUC[],7,FALSE),"")</f>
        <v>Option</v>
      </c>
      <c r="AF22" s="232" t="str">
        <f>IFERROR(VLOOKUP(TableHandbook[[#This Row],[UDC]],TableGDEDUC[],7,FALSE),"")</f>
        <v/>
      </c>
      <c r="AG22" s="232" t="str">
        <f>IFERROR(VLOOKUP(TableHandbook[[#This Row],[UDC]],TableMJRPEDUPR[],7,FALSE),"")</f>
        <v>Core</v>
      </c>
      <c r="AH22" s="232" t="str">
        <f>IFERROR(VLOOKUP(TableHandbook[[#This Row],[UDC]],TableMJRPEDUSC[],7,FALSE),"")</f>
        <v/>
      </c>
      <c r="AI22" s="233" t="str">
        <f>IFERROR(VLOOKUP(TableHandbook[[#This Row],[UDC]],TableMCEDUC[],7,FALSE),"")</f>
        <v/>
      </c>
      <c r="AJ22" s="232" t="str">
        <f>IFERROR(VLOOKUP(TableHandbook[[#This Row],[UDC]],TableSPPECULIN[],7,FALSE),"")</f>
        <v/>
      </c>
      <c r="AK22" s="232" t="str">
        <f>IFERROR(VLOOKUP(TableHandbook[[#This Row],[UDC]],TableSPPELNTCH[],7,FALSE),"")</f>
        <v/>
      </c>
      <c r="AL22" s="232"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1"/>
      <c r="P23" s="233" t="str">
        <f>IFERROR(VLOOKUP(TableHandbook[[#This Row],[UDC]],TableMCTEACH[],7,FALSE),"")</f>
        <v/>
      </c>
      <c r="Q23" s="232" t="str">
        <f>IFERROR(VLOOKUP(TableHandbook[[#This Row],[UDC]],TableMJRPTCHEC[],7,FALSE),"")</f>
        <v/>
      </c>
      <c r="R23" s="232" t="str">
        <f>IFERROR(VLOOKUP(TableHandbook[[#This Row],[UDC]],TableMJRPTCHPR[],7,FALSE),"")</f>
        <v>Core</v>
      </c>
      <c r="S23" s="232" t="str">
        <f>IFERROR(VLOOKUP(TableHandbook[[#This Row],[UDC]],TableMJRPTCHSC[],7,FALSE),"")</f>
        <v/>
      </c>
      <c r="T23" s="232" t="str">
        <f>IFERROR(VLOOKUP(TableHandbook[[#This Row],[UDC]],TableSTRPSCART[],7,FALSE),"")</f>
        <v/>
      </c>
      <c r="U23" s="232" t="str">
        <f>IFERROR(VLOOKUP(TableHandbook[[#This Row],[UDC]],TableSTRPSCENG[],7,FALSE),"")</f>
        <v/>
      </c>
      <c r="V23" s="232" t="str">
        <f>IFERROR(VLOOKUP(TableHandbook[[#This Row],[UDC]],TableSTRPSCHLP[],7,FALSE),"")</f>
        <v/>
      </c>
      <c r="W23" s="232" t="str">
        <f>IFERROR(VLOOKUP(TableHandbook[[#This Row],[UDC]],TableSTRPSCHUS[],7,FALSE),"")</f>
        <v/>
      </c>
      <c r="X23" s="232" t="str">
        <f>IFERROR(VLOOKUP(TableHandbook[[#This Row],[UDC]],TableSTRPSCMAT[],7,FALSE),"")</f>
        <v/>
      </c>
      <c r="Y23" s="232" t="str">
        <f>IFERROR(VLOOKUP(TableHandbook[[#This Row],[UDC]],TableSTRPSCSCI[],7,FALSE),"")</f>
        <v/>
      </c>
      <c r="Z23" s="232" t="str">
        <f>IFERROR(VLOOKUP(TableHandbook[[#This Row],[UDC]],TableSTRPSCFON[],7,FALSE),"")</f>
        <v/>
      </c>
      <c r="AA23" s="233" t="str">
        <f>IFERROR(VLOOKUP(TableHandbook[[#This Row],[UDC]],TableGCTESOL[],7,FALSE),"")</f>
        <v/>
      </c>
      <c r="AB23" s="232" t="str">
        <f>IFERROR(VLOOKUP(TableHandbook[[#This Row],[UDC]],TableMCTESOL[],7,FALSE),"")</f>
        <v/>
      </c>
      <c r="AC23" s="232" t="str">
        <f>IFERROR(VLOOKUP(TableHandbook[[#This Row],[UDC]],TableMCAPLING[],7,FALSE),"")</f>
        <v/>
      </c>
      <c r="AD23" s="233" t="str">
        <f>IFERROR(VLOOKUP(TableHandbook[[#This Row],[UDC]],TableGCEDHE[],7,FALSE),"")</f>
        <v/>
      </c>
      <c r="AE23" s="232" t="str">
        <f>IFERROR(VLOOKUP(TableHandbook[[#This Row],[UDC]],TableGCEDUC[],7,FALSE),"")</f>
        <v>Option</v>
      </c>
      <c r="AF23" s="232" t="str">
        <f>IFERROR(VLOOKUP(TableHandbook[[#This Row],[UDC]],TableGDEDUC[],7,FALSE),"")</f>
        <v/>
      </c>
      <c r="AG23" s="232" t="str">
        <f>IFERROR(VLOOKUP(TableHandbook[[#This Row],[UDC]],TableMJRPEDUPR[],7,FALSE),"")</f>
        <v/>
      </c>
      <c r="AH23" s="232" t="str">
        <f>IFERROR(VLOOKUP(TableHandbook[[#This Row],[UDC]],TableMJRPEDUSC[],7,FALSE),"")</f>
        <v/>
      </c>
      <c r="AI23" s="233" t="str">
        <f>IFERROR(VLOOKUP(TableHandbook[[#This Row],[UDC]],TableMCEDUC[],7,FALSE),"")</f>
        <v/>
      </c>
      <c r="AJ23" s="232" t="str">
        <f>IFERROR(VLOOKUP(TableHandbook[[#This Row],[UDC]],TableSPPECULIN[],7,FALSE),"")</f>
        <v/>
      </c>
      <c r="AK23" s="232" t="str">
        <f>IFERROR(VLOOKUP(TableHandbook[[#This Row],[UDC]],TableSPPELNTCH[],7,FALSE),"")</f>
        <v/>
      </c>
      <c r="AL23" s="232"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1"/>
      <c r="P24" s="233" t="str">
        <f>IFERROR(VLOOKUP(TableHandbook[[#This Row],[UDC]],TableMCTEACH[],7,FALSE),"")</f>
        <v/>
      </c>
      <c r="Q24" s="232" t="str">
        <f>IFERROR(VLOOKUP(TableHandbook[[#This Row],[UDC]],TableMJRPTCHEC[],7,FALSE),"")</f>
        <v/>
      </c>
      <c r="R24" s="232" t="str">
        <f>IFERROR(VLOOKUP(TableHandbook[[#This Row],[UDC]],TableMJRPTCHPR[],7,FALSE),"")</f>
        <v>Core</v>
      </c>
      <c r="S24" s="232" t="str">
        <f>IFERROR(VLOOKUP(TableHandbook[[#This Row],[UDC]],TableMJRPTCHSC[],7,FALSE),"")</f>
        <v/>
      </c>
      <c r="T24" s="232" t="str">
        <f>IFERROR(VLOOKUP(TableHandbook[[#This Row],[UDC]],TableSTRPSCART[],7,FALSE),"")</f>
        <v/>
      </c>
      <c r="U24" s="232" t="str">
        <f>IFERROR(VLOOKUP(TableHandbook[[#This Row],[UDC]],TableSTRPSCENG[],7,FALSE),"")</f>
        <v/>
      </c>
      <c r="V24" s="232" t="str">
        <f>IFERROR(VLOOKUP(TableHandbook[[#This Row],[UDC]],TableSTRPSCHLP[],7,FALSE),"")</f>
        <v/>
      </c>
      <c r="W24" s="232" t="str">
        <f>IFERROR(VLOOKUP(TableHandbook[[#This Row],[UDC]],TableSTRPSCHUS[],7,FALSE),"")</f>
        <v/>
      </c>
      <c r="X24" s="232" t="str">
        <f>IFERROR(VLOOKUP(TableHandbook[[#This Row],[UDC]],TableSTRPSCMAT[],7,FALSE),"")</f>
        <v/>
      </c>
      <c r="Y24" s="232" t="str">
        <f>IFERROR(VLOOKUP(TableHandbook[[#This Row],[UDC]],TableSTRPSCSCI[],7,FALSE),"")</f>
        <v/>
      </c>
      <c r="Z24" s="232" t="str">
        <f>IFERROR(VLOOKUP(TableHandbook[[#This Row],[UDC]],TableSTRPSCFON[],7,FALSE),"")</f>
        <v/>
      </c>
      <c r="AA24" s="233" t="str">
        <f>IFERROR(VLOOKUP(TableHandbook[[#This Row],[UDC]],TableGCTESOL[],7,FALSE),"")</f>
        <v/>
      </c>
      <c r="AB24" s="232" t="str">
        <f>IFERROR(VLOOKUP(TableHandbook[[#This Row],[UDC]],TableMCTESOL[],7,FALSE),"")</f>
        <v/>
      </c>
      <c r="AC24" s="232" t="str">
        <f>IFERROR(VLOOKUP(TableHandbook[[#This Row],[UDC]],TableMCAPLING[],7,FALSE),"")</f>
        <v/>
      </c>
      <c r="AD24" s="233" t="str">
        <f>IFERROR(VLOOKUP(TableHandbook[[#This Row],[UDC]],TableGCEDHE[],7,FALSE),"")</f>
        <v/>
      </c>
      <c r="AE24" s="232" t="str">
        <f>IFERROR(VLOOKUP(TableHandbook[[#This Row],[UDC]],TableGCEDUC[],7,FALSE),"")</f>
        <v>Option</v>
      </c>
      <c r="AF24" s="232" t="str">
        <f>IFERROR(VLOOKUP(TableHandbook[[#This Row],[UDC]],TableGDEDUC[],7,FALSE),"")</f>
        <v/>
      </c>
      <c r="AG24" s="232" t="str">
        <f>IFERROR(VLOOKUP(TableHandbook[[#This Row],[UDC]],TableMJRPEDUPR[],7,FALSE),"")</f>
        <v>Core</v>
      </c>
      <c r="AH24" s="232" t="str">
        <f>IFERROR(VLOOKUP(TableHandbook[[#This Row],[UDC]],TableMJRPEDUSC[],7,FALSE),"")</f>
        <v/>
      </c>
      <c r="AI24" s="233" t="str">
        <f>IFERROR(VLOOKUP(TableHandbook[[#This Row],[UDC]],TableMCEDUC[],7,FALSE),"")</f>
        <v/>
      </c>
      <c r="AJ24" s="232" t="str">
        <f>IFERROR(VLOOKUP(TableHandbook[[#This Row],[UDC]],TableSPPECULIN[],7,FALSE),"")</f>
        <v/>
      </c>
      <c r="AK24" s="232" t="str">
        <f>IFERROR(VLOOKUP(TableHandbook[[#This Row],[UDC]],TableSPPELNTCH[],7,FALSE),"")</f>
        <v/>
      </c>
      <c r="AL24" s="232"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1"/>
      <c r="P25" s="233" t="str">
        <f>IFERROR(VLOOKUP(TableHandbook[[#This Row],[UDC]],TableMCTEACH[],7,FALSE),"")</f>
        <v/>
      </c>
      <c r="Q25" s="232" t="str">
        <f>IFERROR(VLOOKUP(TableHandbook[[#This Row],[UDC]],TableMJRPTCHEC[],7,FALSE),"")</f>
        <v/>
      </c>
      <c r="R25" s="232" t="str">
        <f>IFERROR(VLOOKUP(TableHandbook[[#This Row],[UDC]],TableMJRPTCHPR[],7,FALSE),"")</f>
        <v>Core</v>
      </c>
      <c r="S25" s="232" t="str">
        <f>IFERROR(VLOOKUP(TableHandbook[[#This Row],[UDC]],TableMJRPTCHSC[],7,FALSE),"")</f>
        <v/>
      </c>
      <c r="T25" s="232" t="str">
        <f>IFERROR(VLOOKUP(TableHandbook[[#This Row],[UDC]],TableSTRPSCART[],7,FALSE),"")</f>
        <v/>
      </c>
      <c r="U25" s="232" t="str">
        <f>IFERROR(VLOOKUP(TableHandbook[[#This Row],[UDC]],TableSTRPSCENG[],7,FALSE),"")</f>
        <v/>
      </c>
      <c r="V25" s="232" t="str">
        <f>IFERROR(VLOOKUP(TableHandbook[[#This Row],[UDC]],TableSTRPSCHLP[],7,FALSE),"")</f>
        <v/>
      </c>
      <c r="W25" s="232" t="str">
        <f>IFERROR(VLOOKUP(TableHandbook[[#This Row],[UDC]],TableSTRPSCHUS[],7,FALSE),"")</f>
        <v/>
      </c>
      <c r="X25" s="232" t="str">
        <f>IFERROR(VLOOKUP(TableHandbook[[#This Row],[UDC]],TableSTRPSCMAT[],7,FALSE),"")</f>
        <v/>
      </c>
      <c r="Y25" s="232" t="str">
        <f>IFERROR(VLOOKUP(TableHandbook[[#This Row],[UDC]],TableSTRPSCSCI[],7,FALSE),"")</f>
        <v/>
      </c>
      <c r="Z25" s="232" t="str">
        <f>IFERROR(VLOOKUP(TableHandbook[[#This Row],[UDC]],TableSTRPSCFON[],7,FALSE),"")</f>
        <v/>
      </c>
      <c r="AA25" s="233" t="str">
        <f>IFERROR(VLOOKUP(TableHandbook[[#This Row],[UDC]],TableGCTESOL[],7,FALSE),"")</f>
        <v/>
      </c>
      <c r="AB25" s="232" t="str">
        <f>IFERROR(VLOOKUP(TableHandbook[[#This Row],[UDC]],TableMCTESOL[],7,FALSE),"")</f>
        <v/>
      </c>
      <c r="AC25" s="232" t="str">
        <f>IFERROR(VLOOKUP(TableHandbook[[#This Row],[UDC]],TableMCAPLING[],7,FALSE),"")</f>
        <v/>
      </c>
      <c r="AD25" s="233" t="str">
        <f>IFERROR(VLOOKUP(TableHandbook[[#This Row],[UDC]],TableGCEDHE[],7,FALSE),"")</f>
        <v/>
      </c>
      <c r="AE25" s="232" t="str">
        <f>IFERROR(VLOOKUP(TableHandbook[[#This Row],[UDC]],TableGCEDUC[],7,FALSE),"")</f>
        <v/>
      </c>
      <c r="AF25" s="232" t="str">
        <f>IFERROR(VLOOKUP(TableHandbook[[#This Row],[UDC]],TableGDEDUC[],7,FALSE),"")</f>
        <v/>
      </c>
      <c r="AG25" s="232" t="str">
        <f>IFERROR(VLOOKUP(TableHandbook[[#This Row],[UDC]],TableMJRPEDUPR[],7,FALSE),"")</f>
        <v/>
      </c>
      <c r="AH25" s="232" t="str">
        <f>IFERROR(VLOOKUP(TableHandbook[[#This Row],[UDC]],TableMJRPEDUSC[],7,FALSE),"")</f>
        <v/>
      </c>
      <c r="AI25" s="233" t="str">
        <f>IFERROR(VLOOKUP(TableHandbook[[#This Row],[UDC]],TableMCEDUC[],7,FALSE),"")</f>
        <v/>
      </c>
      <c r="AJ25" s="232" t="str">
        <f>IFERROR(VLOOKUP(TableHandbook[[#This Row],[UDC]],TableSPPECULIN[],7,FALSE),"")</f>
        <v/>
      </c>
      <c r="AK25" s="232" t="str">
        <f>IFERROR(VLOOKUP(TableHandbook[[#This Row],[UDC]],TableSPPELNTCH[],7,FALSE),"")</f>
        <v/>
      </c>
      <c r="AL25" s="232"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1"/>
      <c r="P26" s="233" t="str">
        <f>IFERROR(VLOOKUP(TableHandbook[[#This Row],[UDC]],TableMCTEACH[],7,FALSE),"")</f>
        <v/>
      </c>
      <c r="Q26" s="232" t="str">
        <f>IFERROR(VLOOKUP(TableHandbook[[#This Row],[UDC]],TableMJRPTCHEC[],7,FALSE),"")</f>
        <v/>
      </c>
      <c r="R26" s="232" t="str">
        <f>IFERROR(VLOOKUP(TableHandbook[[#This Row],[UDC]],TableMJRPTCHPR[],7,FALSE),"")</f>
        <v>Core</v>
      </c>
      <c r="S26" s="232" t="str">
        <f>IFERROR(VLOOKUP(TableHandbook[[#This Row],[UDC]],TableMJRPTCHSC[],7,FALSE),"")</f>
        <v/>
      </c>
      <c r="T26" s="232" t="str">
        <f>IFERROR(VLOOKUP(TableHandbook[[#This Row],[UDC]],TableSTRPSCART[],7,FALSE),"")</f>
        <v/>
      </c>
      <c r="U26" s="232" t="str">
        <f>IFERROR(VLOOKUP(TableHandbook[[#This Row],[UDC]],TableSTRPSCENG[],7,FALSE),"")</f>
        <v/>
      </c>
      <c r="V26" s="232" t="str">
        <f>IFERROR(VLOOKUP(TableHandbook[[#This Row],[UDC]],TableSTRPSCHLP[],7,FALSE),"")</f>
        <v/>
      </c>
      <c r="W26" s="232" t="str">
        <f>IFERROR(VLOOKUP(TableHandbook[[#This Row],[UDC]],TableSTRPSCHUS[],7,FALSE),"")</f>
        <v/>
      </c>
      <c r="X26" s="232" t="str">
        <f>IFERROR(VLOOKUP(TableHandbook[[#This Row],[UDC]],TableSTRPSCMAT[],7,FALSE),"")</f>
        <v/>
      </c>
      <c r="Y26" s="232" t="str">
        <f>IFERROR(VLOOKUP(TableHandbook[[#This Row],[UDC]],TableSTRPSCSCI[],7,FALSE),"")</f>
        <v/>
      </c>
      <c r="Z26" s="232" t="str">
        <f>IFERROR(VLOOKUP(TableHandbook[[#This Row],[UDC]],TableSTRPSCFON[],7,FALSE),"")</f>
        <v/>
      </c>
      <c r="AA26" s="233" t="str">
        <f>IFERROR(VLOOKUP(TableHandbook[[#This Row],[UDC]],TableGCTESOL[],7,FALSE),"")</f>
        <v/>
      </c>
      <c r="AB26" s="232" t="str">
        <f>IFERROR(VLOOKUP(TableHandbook[[#This Row],[UDC]],TableMCTESOL[],7,FALSE),"")</f>
        <v/>
      </c>
      <c r="AC26" s="232" t="str">
        <f>IFERROR(VLOOKUP(TableHandbook[[#This Row],[UDC]],TableMCAPLING[],7,FALSE),"")</f>
        <v/>
      </c>
      <c r="AD26" s="233" t="str">
        <f>IFERROR(VLOOKUP(TableHandbook[[#This Row],[UDC]],TableGCEDHE[],7,FALSE),"")</f>
        <v/>
      </c>
      <c r="AE26" s="232" t="str">
        <f>IFERROR(VLOOKUP(TableHandbook[[#This Row],[UDC]],TableGCEDUC[],7,FALSE),"")</f>
        <v>Option</v>
      </c>
      <c r="AF26" s="232" t="str">
        <f>IFERROR(VLOOKUP(TableHandbook[[#This Row],[UDC]],TableGDEDUC[],7,FALSE),"")</f>
        <v/>
      </c>
      <c r="AG26" s="232" t="str">
        <f>IFERROR(VLOOKUP(TableHandbook[[#This Row],[UDC]],TableMJRPEDUPR[],7,FALSE),"")</f>
        <v/>
      </c>
      <c r="AH26" s="232" t="str">
        <f>IFERROR(VLOOKUP(TableHandbook[[#This Row],[UDC]],TableMJRPEDUSC[],7,FALSE),"")</f>
        <v/>
      </c>
      <c r="AI26" s="233" t="str">
        <f>IFERROR(VLOOKUP(TableHandbook[[#This Row],[UDC]],TableMCEDUC[],7,FALSE),"")</f>
        <v/>
      </c>
      <c r="AJ26" s="232" t="str">
        <f>IFERROR(VLOOKUP(TableHandbook[[#This Row],[UDC]],TableSPPECULIN[],7,FALSE),"")</f>
        <v/>
      </c>
      <c r="AK26" s="232" t="str">
        <f>IFERROR(VLOOKUP(TableHandbook[[#This Row],[UDC]],TableSPPELNTCH[],7,FALSE),"")</f>
        <v/>
      </c>
      <c r="AL26" s="232" t="str">
        <f>IFERROR(VLOOKUP(TableHandbook[[#This Row],[UDC]],TableSPPESTEME[],7,FALSE),"")</f>
        <v/>
      </c>
    </row>
    <row r="27" spans="1:38" x14ac:dyDescent="0.25">
      <c r="A27" s="2" t="s">
        <v>118</v>
      </c>
      <c r="B27" s="3">
        <v>1</v>
      </c>
      <c r="C27" s="3"/>
      <c r="D27" s="2" t="s">
        <v>360</v>
      </c>
      <c r="E27" s="3">
        <v>25</v>
      </c>
      <c r="F27" s="264"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1"/>
      <c r="P27" s="233" t="str">
        <f>IFERROR(VLOOKUP(TableHandbook[[#This Row],[UDC]],TableMCTEACH[],7,FALSE),"")</f>
        <v/>
      </c>
      <c r="Q27" s="232" t="str">
        <f>IFERROR(VLOOKUP(TableHandbook[[#This Row],[UDC]],TableMJRPTCHEC[],7,FALSE),"")</f>
        <v/>
      </c>
      <c r="R27" s="232" t="str">
        <f>IFERROR(VLOOKUP(TableHandbook[[#This Row],[UDC]],TableMJRPTCHPR[],7,FALSE),"")</f>
        <v>Core</v>
      </c>
      <c r="S27" s="232" t="str">
        <f>IFERROR(VLOOKUP(TableHandbook[[#This Row],[UDC]],TableMJRPTCHSC[],7,FALSE),"")</f>
        <v/>
      </c>
      <c r="T27" s="232" t="str">
        <f>IFERROR(VLOOKUP(TableHandbook[[#This Row],[UDC]],TableSTRPSCART[],7,FALSE),"")</f>
        <v/>
      </c>
      <c r="U27" s="232" t="str">
        <f>IFERROR(VLOOKUP(TableHandbook[[#This Row],[UDC]],TableSTRPSCENG[],7,FALSE),"")</f>
        <v/>
      </c>
      <c r="V27" s="232" t="str">
        <f>IFERROR(VLOOKUP(TableHandbook[[#This Row],[UDC]],TableSTRPSCHLP[],7,FALSE),"")</f>
        <v/>
      </c>
      <c r="W27" s="232" t="str">
        <f>IFERROR(VLOOKUP(TableHandbook[[#This Row],[UDC]],TableSTRPSCHUS[],7,FALSE),"")</f>
        <v/>
      </c>
      <c r="X27" s="232" t="str">
        <f>IFERROR(VLOOKUP(TableHandbook[[#This Row],[UDC]],TableSTRPSCMAT[],7,FALSE),"")</f>
        <v/>
      </c>
      <c r="Y27" s="232" t="str">
        <f>IFERROR(VLOOKUP(TableHandbook[[#This Row],[UDC]],TableSTRPSCSCI[],7,FALSE),"")</f>
        <v/>
      </c>
      <c r="Z27" s="232" t="str">
        <f>IFERROR(VLOOKUP(TableHandbook[[#This Row],[UDC]],TableSTRPSCFON[],7,FALSE),"")</f>
        <v/>
      </c>
      <c r="AA27" s="233" t="str">
        <f>IFERROR(VLOOKUP(TableHandbook[[#This Row],[UDC]],TableGCTESOL[],7,FALSE),"")</f>
        <v/>
      </c>
      <c r="AB27" s="232" t="str">
        <f>IFERROR(VLOOKUP(TableHandbook[[#This Row],[UDC]],TableMCTESOL[],7,FALSE),"")</f>
        <v/>
      </c>
      <c r="AC27" s="232" t="str">
        <f>IFERROR(VLOOKUP(TableHandbook[[#This Row],[UDC]],TableMCAPLING[],7,FALSE),"")</f>
        <v/>
      </c>
      <c r="AD27" s="233" t="str">
        <f>IFERROR(VLOOKUP(TableHandbook[[#This Row],[UDC]],TableGCEDHE[],7,FALSE),"")</f>
        <v/>
      </c>
      <c r="AE27" s="232" t="str">
        <f>IFERROR(VLOOKUP(TableHandbook[[#This Row],[UDC]],TableGCEDUC[],7,FALSE),"")</f>
        <v/>
      </c>
      <c r="AF27" s="232" t="str">
        <f>IFERROR(VLOOKUP(TableHandbook[[#This Row],[UDC]],TableGDEDUC[],7,FALSE),"")</f>
        <v/>
      </c>
      <c r="AG27" s="232" t="str">
        <f>IFERROR(VLOOKUP(TableHandbook[[#This Row],[UDC]],TableMJRPEDUPR[],7,FALSE),"")</f>
        <v/>
      </c>
      <c r="AH27" s="232" t="str">
        <f>IFERROR(VLOOKUP(TableHandbook[[#This Row],[UDC]],TableMJRPEDUSC[],7,FALSE),"")</f>
        <v/>
      </c>
      <c r="AI27" s="233" t="str">
        <f>IFERROR(VLOOKUP(TableHandbook[[#This Row],[UDC]],TableMCEDUC[],7,FALSE),"")</f>
        <v/>
      </c>
      <c r="AJ27" s="232" t="str">
        <f>IFERROR(VLOOKUP(TableHandbook[[#This Row],[UDC]],TableSPPECULIN[],7,FALSE),"")</f>
        <v/>
      </c>
      <c r="AK27" s="232" t="str">
        <f>IFERROR(VLOOKUP(TableHandbook[[#This Row],[UDC]],TableSPPELNTCH[],7,FALSE),"")</f>
        <v/>
      </c>
      <c r="AL27" s="232"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1"/>
      <c r="P28" s="233" t="str">
        <f>IFERROR(VLOOKUP(TableHandbook[[#This Row],[UDC]],TableMCTEACH[],7,FALSE),"")</f>
        <v/>
      </c>
      <c r="Q28" s="232" t="str">
        <f>IFERROR(VLOOKUP(TableHandbook[[#This Row],[UDC]],TableMJRPTCHEC[],7,FALSE),"")</f>
        <v/>
      </c>
      <c r="R28" s="232" t="str">
        <f>IFERROR(VLOOKUP(TableHandbook[[#This Row],[UDC]],TableMJRPTCHPR[],7,FALSE),"")</f>
        <v/>
      </c>
      <c r="S28" s="232" t="str">
        <f>IFERROR(VLOOKUP(TableHandbook[[#This Row],[UDC]],TableMJRPTCHSC[],7,FALSE),"")</f>
        <v>Core</v>
      </c>
      <c r="T28" s="232" t="str">
        <f>IFERROR(VLOOKUP(TableHandbook[[#This Row],[UDC]],TableSTRPSCART[],7,FALSE),"")</f>
        <v/>
      </c>
      <c r="U28" s="232" t="str">
        <f>IFERROR(VLOOKUP(TableHandbook[[#This Row],[UDC]],TableSTRPSCENG[],7,FALSE),"")</f>
        <v/>
      </c>
      <c r="V28" s="232" t="str">
        <f>IFERROR(VLOOKUP(TableHandbook[[#This Row],[UDC]],TableSTRPSCHLP[],7,FALSE),"")</f>
        <v/>
      </c>
      <c r="W28" s="232" t="str">
        <f>IFERROR(VLOOKUP(TableHandbook[[#This Row],[UDC]],TableSTRPSCHUS[],7,FALSE),"")</f>
        <v/>
      </c>
      <c r="X28" s="232" t="str">
        <f>IFERROR(VLOOKUP(TableHandbook[[#This Row],[UDC]],TableSTRPSCMAT[],7,FALSE),"")</f>
        <v/>
      </c>
      <c r="Y28" s="232" t="str">
        <f>IFERROR(VLOOKUP(TableHandbook[[#This Row],[UDC]],TableSTRPSCSCI[],7,FALSE),"")</f>
        <v/>
      </c>
      <c r="Z28" s="232" t="str">
        <f>IFERROR(VLOOKUP(TableHandbook[[#This Row],[UDC]],TableSTRPSCFON[],7,FALSE),"")</f>
        <v/>
      </c>
      <c r="AA28" s="233" t="str">
        <f>IFERROR(VLOOKUP(TableHandbook[[#This Row],[UDC]],TableGCTESOL[],7,FALSE),"")</f>
        <v/>
      </c>
      <c r="AB28" s="232" t="str">
        <f>IFERROR(VLOOKUP(TableHandbook[[#This Row],[UDC]],TableMCTESOL[],7,FALSE),"")</f>
        <v/>
      </c>
      <c r="AC28" s="232" t="str">
        <f>IFERROR(VLOOKUP(TableHandbook[[#This Row],[UDC]],TableMCAPLING[],7,FALSE),"")</f>
        <v/>
      </c>
      <c r="AD28" s="233" t="str">
        <f>IFERROR(VLOOKUP(TableHandbook[[#This Row],[UDC]],TableGCEDHE[],7,FALSE),"")</f>
        <v/>
      </c>
      <c r="AE28" s="232" t="str">
        <f>IFERROR(VLOOKUP(TableHandbook[[#This Row],[UDC]],TableGCEDUC[],7,FALSE),"")</f>
        <v/>
      </c>
      <c r="AF28" s="232" t="str">
        <f>IFERROR(VLOOKUP(TableHandbook[[#This Row],[UDC]],TableGDEDUC[],7,FALSE),"")</f>
        <v/>
      </c>
      <c r="AG28" s="232" t="str">
        <f>IFERROR(VLOOKUP(TableHandbook[[#This Row],[UDC]],TableMJRPEDUPR[],7,FALSE),"")</f>
        <v/>
      </c>
      <c r="AH28" s="232" t="str">
        <f>IFERROR(VLOOKUP(TableHandbook[[#This Row],[UDC]],TableMJRPEDUSC[],7,FALSE),"")</f>
        <v/>
      </c>
      <c r="AI28" s="233" t="str">
        <f>IFERROR(VLOOKUP(TableHandbook[[#This Row],[UDC]],TableMCEDUC[],7,FALSE),"")</f>
        <v/>
      </c>
      <c r="AJ28" s="232" t="str">
        <f>IFERROR(VLOOKUP(TableHandbook[[#This Row],[UDC]],TableSPPECULIN[],7,FALSE),"")</f>
        <v/>
      </c>
      <c r="AK28" s="232" t="str">
        <f>IFERROR(VLOOKUP(TableHandbook[[#This Row],[UDC]],TableSPPELNTCH[],7,FALSE),"")</f>
        <v/>
      </c>
      <c r="AL28" s="232"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1"/>
      <c r="P29" s="233" t="str">
        <f>IFERROR(VLOOKUP(TableHandbook[[#This Row],[UDC]],TableMCTEACH[],7,FALSE),"")</f>
        <v/>
      </c>
      <c r="Q29" s="232" t="str">
        <f>IFERROR(VLOOKUP(TableHandbook[[#This Row],[UDC]],TableMJRPTCHEC[],7,FALSE),"")</f>
        <v/>
      </c>
      <c r="R29" s="232" t="str">
        <f>IFERROR(VLOOKUP(TableHandbook[[#This Row],[UDC]],TableMJRPTCHPR[],7,FALSE),"")</f>
        <v/>
      </c>
      <c r="S29" s="232" t="str">
        <f>IFERROR(VLOOKUP(TableHandbook[[#This Row],[UDC]],TableMJRPTCHSC[],7,FALSE),"")</f>
        <v>Core</v>
      </c>
      <c r="T29" s="232" t="str">
        <f>IFERROR(VLOOKUP(TableHandbook[[#This Row],[UDC]],TableSTRPSCART[],7,FALSE),"")</f>
        <v/>
      </c>
      <c r="U29" s="232" t="str">
        <f>IFERROR(VLOOKUP(TableHandbook[[#This Row],[UDC]],TableSTRPSCENG[],7,FALSE),"")</f>
        <v/>
      </c>
      <c r="V29" s="232" t="str">
        <f>IFERROR(VLOOKUP(TableHandbook[[#This Row],[UDC]],TableSTRPSCHLP[],7,FALSE),"")</f>
        <v/>
      </c>
      <c r="W29" s="232" t="str">
        <f>IFERROR(VLOOKUP(TableHandbook[[#This Row],[UDC]],TableSTRPSCHUS[],7,FALSE),"")</f>
        <v/>
      </c>
      <c r="X29" s="232" t="str">
        <f>IFERROR(VLOOKUP(TableHandbook[[#This Row],[UDC]],TableSTRPSCMAT[],7,FALSE),"")</f>
        <v/>
      </c>
      <c r="Y29" s="232" t="str">
        <f>IFERROR(VLOOKUP(TableHandbook[[#This Row],[UDC]],TableSTRPSCSCI[],7,FALSE),"")</f>
        <v/>
      </c>
      <c r="Z29" s="232" t="str">
        <f>IFERROR(VLOOKUP(TableHandbook[[#This Row],[UDC]],TableSTRPSCFON[],7,FALSE),"")</f>
        <v/>
      </c>
      <c r="AA29" s="233" t="str">
        <f>IFERROR(VLOOKUP(TableHandbook[[#This Row],[UDC]],TableGCTESOL[],7,FALSE),"")</f>
        <v/>
      </c>
      <c r="AB29" s="232" t="str">
        <f>IFERROR(VLOOKUP(TableHandbook[[#This Row],[UDC]],TableMCTESOL[],7,FALSE),"")</f>
        <v>Core</v>
      </c>
      <c r="AC29" s="232" t="str">
        <f>IFERROR(VLOOKUP(TableHandbook[[#This Row],[UDC]],TableMCAPLING[],7,FALSE),"")</f>
        <v/>
      </c>
      <c r="AD29" s="233" t="str">
        <f>IFERROR(VLOOKUP(TableHandbook[[#This Row],[UDC]],TableGCEDHE[],7,FALSE),"")</f>
        <v/>
      </c>
      <c r="AE29" s="232" t="str">
        <f>IFERROR(VLOOKUP(TableHandbook[[#This Row],[UDC]],TableGCEDUC[],7,FALSE),"")</f>
        <v>Option</v>
      </c>
      <c r="AF29" s="232" t="str">
        <f>IFERROR(VLOOKUP(TableHandbook[[#This Row],[UDC]],TableGDEDUC[],7,FALSE),"")</f>
        <v/>
      </c>
      <c r="AG29" s="232" t="str">
        <f>IFERROR(VLOOKUP(TableHandbook[[#This Row],[UDC]],TableMJRPEDUPR[],7,FALSE),"")</f>
        <v/>
      </c>
      <c r="AH29" s="232" t="str">
        <f>IFERROR(VLOOKUP(TableHandbook[[#This Row],[UDC]],TableMJRPEDUSC[],7,FALSE),"")</f>
        <v/>
      </c>
      <c r="AI29" s="233" t="str">
        <f>IFERROR(VLOOKUP(TableHandbook[[#This Row],[UDC]],TableMCEDUC[],7,FALSE),"")</f>
        <v/>
      </c>
      <c r="AJ29" s="232" t="str">
        <f>IFERROR(VLOOKUP(TableHandbook[[#This Row],[UDC]],TableSPPECULIN[],7,FALSE),"")</f>
        <v/>
      </c>
      <c r="AK29" s="232" t="str">
        <f>IFERROR(VLOOKUP(TableHandbook[[#This Row],[UDC]],TableSPPELNTCH[],7,FALSE),"")</f>
        <v/>
      </c>
      <c r="AL29" s="232"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1"/>
      <c r="P30" s="233" t="str">
        <f>IFERROR(VLOOKUP(TableHandbook[[#This Row],[UDC]],TableMCTEACH[],7,FALSE),"")</f>
        <v/>
      </c>
      <c r="Q30" s="232" t="str">
        <f>IFERROR(VLOOKUP(TableHandbook[[#This Row],[UDC]],TableMJRPTCHEC[],7,FALSE),"")</f>
        <v/>
      </c>
      <c r="R30" s="232" t="str">
        <f>IFERROR(VLOOKUP(TableHandbook[[#This Row],[UDC]],TableMJRPTCHPR[],7,FALSE),"")</f>
        <v/>
      </c>
      <c r="S30" s="232" t="str">
        <f>IFERROR(VLOOKUP(TableHandbook[[#This Row],[UDC]],TableMJRPTCHSC[],7,FALSE),"")</f>
        <v/>
      </c>
      <c r="T30" s="232" t="str">
        <f>IFERROR(VLOOKUP(TableHandbook[[#This Row],[UDC]],TableSTRPSCART[],7,FALSE),"")</f>
        <v>Core</v>
      </c>
      <c r="U30" s="232" t="str">
        <f>IFERROR(VLOOKUP(TableHandbook[[#This Row],[UDC]],TableSTRPSCENG[],7,FALSE),"")</f>
        <v/>
      </c>
      <c r="V30" s="232" t="str">
        <f>IFERROR(VLOOKUP(TableHandbook[[#This Row],[UDC]],TableSTRPSCHLP[],7,FALSE),"")</f>
        <v/>
      </c>
      <c r="W30" s="232" t="str">
        <f>IFERROR(VLOOKUP(TableHandbook[[#This Row],[UDC]],TableSTRPSCHUS[],7,FALSE),"")</f>
        <v/>
      </c>
      <c r="X30" s="232" t="str">
        <f>IFERROR(VLOOKUP(TableHandbook[[#This Row],[UDC]],TableSTRPSCMAT[],7,FALSE),"")</f>
        <v/>
      </c>
      <c r="Y30" s="232" t="str">
        <f>IFERROR(VLOOKUP(TableHandbook[[#This Row],[UDC]],TableSTRPSCSCI[],7,FALSE),"")</f>
        <v/>
      </c>
      <c r="Z30" s="232" t="str">
        <f>IFERROR(VLOOKUP(TableHandbook[[#This Row],[UDC]],TableSTRPSCFON[],7,FALSE),"")</f>
        <v/>
      </c>
      <c r="AA30" s="233" t="str">
        <f>IFERROR(VLOOKUP(TableHandbook[[#This Row],[UDC]],TableGCTESOL[],7,FALSE),"")</f>
        <v/>
      </c>
      <c r="AB30" s="232" t="str">
        <f>IFERROR(VLOOKUP(TableHandbook[[#This Row],[UDC]],TableMCTESOL[],7,FALSE),"")</f>
        <v/>
      </c>
      <c r="AC30" s="232" t="str">
        <f>IFERROR(VLOOKUP(TableHandbook[[#This Row],[UDC]],TableMCAPLING[],7,FALSE),"")</f>
        <v/>
      </c>
      <c r="AD30" s="233" t="str">
        <f>IFERROR(VLOOKUP(TableHandbook[[#This Row],[UDC]],TableGCEDHE[],7,FALSE),"")</f>
        <v/>
      </c>
      <c r="AE30" s="232" t="str">
        <f>IFERROR(VLOOKUP(TableHandbook[[#This Row],[UDC]],TableGCEDUC[],7,FALSE),"")</f>
        <v/>
      </c>
      <c r="AF30" s="232" t="str">
        <f>IFERROR(VLOOKUP(TableHandbook[[#This Row],[UDC]],TableGDEDUC[],7,FALSE),"")</f>
        <v/>
      </c>
      <c r="AG30" s="232" t="str">
        <f>IFERROR(VLOOKUP(TableHandbook[[#This Row],[UDC]],TableMJRPEDUPR[],7,FALSE),"")</f>
        <v/>
      </c>
      <c r="AH30" s="232" t="str">
        <f>IFERROR(VLOOKUP(TableHandbook[[#This Row],[UDC]],TableMJRPEDUSC[],7,FALSE),"")</f>
        <v/>
      </c>
      <c r="AI30" s="233" t="str">
        <f>IFERROR(VLOOKUP(TableHandbook[[#This Row],[UDC]],TableMCEDUC[],7,FALSE),"")</f>
        <v/>
      </c>
      <c r="AJ30" s="232" t="str">
        <f>IFERROR(VLOOKUP(TableHandbook[[#This Row],[UDC]],TableSPPECULIN[],7,FALSE),"")</f>
        <v/>
      </c>
      <c r="AK30" s="232" t="str">
        <f>IFERROR(VLOOKUP(TableHandbook[[#This Row],[UDC]],TableSPPELNTCH[],7,FALSE),"")</f>
        <v/>
      </c>
      <c r="AL30" s="232"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1"/>
      <c r="P31" s="233" t="str">
        <f>IFERROR(VLOOKUP(TableHandbook[[#This Row],[UDC]],TableMCTEACH[],7,FALSE),"")</f>
        <v/>
      </c>
      <c r="Q31" s="232" t="str">
        <f>IFERROR(VLOOKUP(TableHandbook[[#This Row],[UDC]],TableMJRPTCHEC[],7,FALSE),"")</f>
        <v/>
      </c>
      <c r="R31" s="232" t="str">
        <f>IFERROR(VLOOKUP(TableHandbook[[#This Row],[UDC]],TableMJRPTCHPR[],7,FALSE),"")</f>
        <v/>
      </c>
      <c r="S31" s="232" t="str">
        <f>IFERROR(VLOOKUP(TableHandbook[[#This Row],[UDC]],TableMJRPTCHSC[],7,FALSE),"")</f>
        <v/>
      </c>
      <c r="T31" s="232" t="str">
        <f>IFERROR(VLOOKUP(TableHandbook[[#This Row],[UDC]],TableSTRPSCART[],7,FALSE),"")</f>
        <v/>
      </c>
      <c r="U31" s="232" t="str">
        <f>IFERROR(VLOOKUP(TableHandbook[[#This Row],[UDC]],TableSTRPSCENG[],7,FALSE),"")</f>
        <v>Core</v>
      </c>
      <c r="V31" s="232" t="str">
        <f>IFERROR(VLOOKUP(TableHandbook[[#This Row],[UDC]],TableSTRPSCHLP[],7,FALSE),"")</f>
        <v/>
      </c>
      <c r="W31" s="232" t="str">
        <f>IFERROR(VLOOKUP(TableHandbook[[#This Row],[UDC]],TableSTRPSCHUS[],7,FALSE),"")</f>
        <v/>
      </c>
      <c r="X31" s="232" t="str">
        <f>IFERROR(VLOOKUP(TableHandbook[[#This Row],[UDC]],TableSTRPSCMAT[],7,FALSE),"")</f>
        <v/>
      </c>
      <c r="Y31" s="232" t="str">
        <f>IFERROR(VLOOKUP(TableHandbook[[#This Row],[UDC]],TableSTRPSCSCI[],7,FALSE),"")</f>
        <v/>
      </c>
      <c r="Z31" s="232" t="str">
        <f>IFERROR(VLOOKUP(TableHandbook[[#This Row],[UDC]],TableSTRPSCFON[],7,FALSE),"")</f>
        <v/>
      </c>
      <c r="AA31" s="233" t="str">
        <f>IFERROR(VLOOKUP(TableHandbook[[#This Row],[UDC]],TableGCTESOL[],7,FALSE),"")</f>
        <v/>
      </c>
      <c r="AB31" s="232" t="str">
        <f>IFERROR(VLOOKUP(TableHandbook[[#This Row],[UDC]],TableMCTESOL[],7,FALSE),"")</f>
        <v/>
      </c>
      <c r="AC31" s="232" t="str">
        <f>IFERROR(VLOOKUP(TableHandbook[[#This Row],[UDC]],TableMCAPLING[],7,FALSE),"")</f>
        <v/>
      </c>
      <c r="AD31" s="233" t="str">
        <f>IFERROR(VLOOKUP(TableHandbook[[#This Row],[UDC]],TableGCEDHE[],7,FALSE),"")</f>
        <v/>
      </c>
      <c r="AE31" s="232" t="str">
        <f>IFERROR(VLOOKUP(TableHandbook[[#This Row],[UDC]],TableGCEDUC[],7,FALSE),"")</f>
        <v/>
      </c>
      <c r="AF31" s="232" t="str">
        <f>IFERROR(VLOOKUP(TableHandbook[[#This Row],[UDC]],TableGDEDUC[],7,FALSE),"")</f>
        <v/>
      </c>
      <c r="AG31" s="232" t="str">
        <f>IFERROR(VLOOKUP(TableHandbook[[#This Row],[UDC]],TableMJRPEDUPR[],7,FALSE),"")</f>
        <v/>
      </c>
      <c r="AH31" s="232" t="str">
        <f>IFERROR(VLOOKUP(TableHandbook[[#This Row],[UDC]],TableMJRPEDUSC[],7,FALSE),"")</f>
        <v/>
      </c>
      <c r="AI31" s="233" t="str">
        <f>IFERROR(VLOOKUP(TableHandbook[[#This Row],[UDC]],TableMCEDUC[],7,FALSE),"")</f>
        <v/>
      </c>
      <c r="AJ31" s="232" t="str">
        <f>IFERROR(VLOOKUP(TableHandbook[[#This Row],[UDC]],TableSPPECULIN[],7,FALSE),"")</f>
        <v/>
      </c>
      <c r="AK31" s="232" t="str">
        <f>IFERROR(VLOOKUP(TableHandbook[[#This Row],[UDC]],TableSPPELNTCH[],7,FALSE),"")</f>
        <v/>
      </c>
      <c r="AL31" s="232"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1"/>
      <c r="P32" s="233" t="str">
        <f>IFERROR(VLOOKUP(TableHandbook[[#This Row],[UDC]],TableMCTEACH[],7,FALSE),"")</f>
        <v/>
      </c>
      <c r="Q32" s="232" t="str">
        <f>IFERROR(VLOOKUP(TableHandbook[[#This Row],[UDC]],TableMJRPTCHEC[],7,FALSE),"")</f>
        <v/>
      </c>
      <c r="R32" s="232" t="str">
        <f>IFERROR(VLOOKUP(TableHandbook[[#This Row],[UDC]],TableMJRPTCHPR[],7,FALSE),"")</f>
        <v/>
      </c>
      <c r="S32" s="232" t="str">
        <f>IFERROR(VLOOKUP(TableHandbook[[#This Row],[UDC]],TableMJRPTCHSC[],7,FALSE),"")</f>
        <v/>
      </c>
      <c r="T32" s="232" t="str">
        <f>IFERROR(VLOOKUP(TableHandbook[[#This Row],[UDC]],TableSTRPSCART[],7,FALSE),"")</f>
        <v/>
      </c>
      <c r="U32" s="232" t="str">
        <f>IFERROR(VLOOKUP(TableHandbook[[#This Row],[UDC]],TableSTRPSCENG[],7,FALSE),"")</f>
        <v/>
      </c>
      <c r="V32" s="232" t="str">
        <f>IFERROR(VLOOKUP(TableHandbook[[#This Row],[UDC]],TableSTRPSCHLP[],7,FALSE),"")</f>
        <v/>
      </c>
      <c r="W32" s="232" t="str">
        <f>IFERROR(VLOOKUP(TableHandbook[[#This Row],[UDC]],TableSTRPSCHUS[],7,FALSE),"")</f>
        <v>Core</v>
      </c>
      <c r="X32" s="232" t="str">
        <f>IFERROR(VLOOKUP(TableHandbook[[#This Row],[UDC]],TableSTRPSCMAT[],7,FALSE),"")</f>
        <v/>
      </c>
      <c r="Y32" s="232" t="str">
        <f>IFERROR(VLOOKUP(TableHandbook[[#This Row],[UDC]],TableSTRPSCSCI[],7,FALSE),"")</f>
        <v/>
      </c>
      <c r="Z32" s="232" t="str">
        <f>IFERROR(VLOOKUP(TableHandbook[[#This Row],[UDC]],TableSTRPSCFON[],7,FALSE),"")</f>
        <v/>
      </c>
      <c r="AA32" s="233" t="str">
        <f>IFERROR(VLOOKUP(TableHandbook[[#This Row],[UDC]],TableGCTESOL[],7,FALSE),"")</f>
        <v/>
      </c>
      <c r="AB32" s="232" t="str">
        <f>IFERROR(VLOOKUP(TableHandbook[[#This Row],[UDC]],TableMCTESOL[],7,FALSE),"")</f>
        <v/>
      </c>
      <c r="AC32" s="232" t="str">
        <f>IFERROR(VLOOKUP(TableHandbook[[#This Row],[UDC]],TableMCAPLING[],7,FALSE),"")</f>
        <v/>
      </c>
      <c r="AD32" s="233" t="str">
        <f>IFERROR(VLOOKUP(TableHandbook[[#This Row],[UDC]],TableGCEDHE[],7,FALSE),"")</f>
        <v/>
      </c>
      <c r="AE32" s="232" t="str">
        <f>IFERROR(VLOOKUP(TableHandbook[[#This Row],[UDC]],TableGCEDUC[],7,FALSE),"")</f>
        <v/>
      </c>
      <c r="AF32" s="232" t="str">
        <f>IFERROR(VLOOKUP(TableHandbook[[#This Row],[UDC]],TableGDEDUC[],7,FALSE),"")</f>
        <v/>
      </c>
      <c r="AG32" s="232" t="str">
        <f>IFERROR(VLOOKUP(TableHandbook[[#This Row],[UDC]],TableMJRPEDUPR[],7,FALSE),"")</f>
        <v/>
      </c>
      <c r="AH32" s="232" t="str">
        <f>IFERROR(VLOOKUP(TableHandbook[[#This Row],[UDC]],TableMJRPEDUSC[],7,FALSE),"")</f>
        <v/>
      </c>
      <c r="AI32" s="233" t="str">
        <f>IFERROR(VLOOKUP(TableHandbook[[#This Row],[UDC]],TableMCEDUC[],7,FALSE),"")</f>
        <v/>
      </c>
      <c r="AJ32" s="232" t="str">
        <f>IFERROR(VLOOKUP(TableHandbook[[#This Row],[UDC]],TableSPPECULIN[],7,FALSE),"")</f>
        <v/>
      </c>
      <c r="AK32" s="232" t="str">
        <f>IFERROR(VLOOKUP(TableHandbook[[#This Row],[UDC]],TableSPPELNTCH[],7,FALSE),"")</f>
        <v/>
      </c>
      <c r="AL32" s="232"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1"/>
      <c r="P33" s="233" t="str">
        <f>IFERROR(VLOOKUP(TableHandbook[[#This Row],[UDC]],TableMCTEACH[],7,FALSE),"")</f>
        <v/>
      </c>
      <c r="Q33" s="232" t="str">
        <f>IFERROR(VLOOKUP(TableHandbook[[#This Row],[UDC]],TableMJRPTCHEC[],7,FALSE),"")</f>
        <v/>
      </c>
      <c r="R33" s="232" t="str">
        <f>IFERROR(VLOOKUP(TableHandbook[[#This Row],[UDC]],TableMJRPTCHPR[],7,FALSE),"")</f>
        <v/>
      </c>
      <c r="S33" s="232" t="str">
        <f>IFERROR(VLOOKUP(TableHandbook[[#This Row],[UDC]],TableMJRPTCHSC[],7,FALSE),"")</f>
        <v/>
      </c>
      <c r="T33" s="232" t="str">
        <f>IFERROR(VLOOKUP(TableHandbook[[#This Row],[UDC]],TableSTRPSCART[],7,FALSE),"")</f>
        <v/>
      </c>
      <c r="U33" s="232" t="str">
        <f>IFERROR(VLOOKUP(TableHandbook[[#This Row],[UDC]],TableSTRPSCENG[],7,FALSE),"")</f>
        <v/>
      </c>
      <c r="V33" s="232" t="str">
        <f>IFERROR(VLOOKUP(TableHandbook[[#This Row],[UDC]],TableSTRPSCHLP[],7,FALSE),"")</f>
        <v/>
      </c>
      <c r="W33" s="232" t="str">
        <f>IFERROR(VLOOKUP(TableHandbook[[#This Row],[UDC]],TableSTRPSCHUS[],7,FALSE),"")</f>
        <v/>
      </c>
      <c r="X33" s="232" t="str">
        <f>IFERROR(VLOOKUP(TableHandbook[[#This Row],[UDC]],TableSTRPSCMAT[],7,FALSE),"")</f>
        <v>Core</v>
      </c>
      <c r="Y33" s="232" t="str">
        <f>IFERROR(VLOOKUP(TableHandbook[[#This Row],[UDC]],TableSTRPSCSCI[],7,FALSE),"")</f>
        <v/>
      </c>
      <c r="Z33" s="232" t="str">
        <f>IFERROR(VLOOKUP(TableHandbook[[#This Row],[UDC]],TableSTRPSCFON[],7,FALSE),"")</f>
        <v/>
      </c>
      <c r="AA33" s="233" t="str">
        <f>IFERROR(VLOOKUP(TableHandbook[[#This Row],[UDC]],TableGCTESOL[],7,FALSE),"")</f>
        <v/>
      </c>
      <c r="AB33" s="232" t="str">
        <f>IFERROR(VLOOKUP(TableHandbook[[#This Row],[UDC]],TableMCTESOL[],7,FALSE),"")</f>
        <v/>
      </c>
      <c r="AC33" s="232" t="str">
        <f>IFERROR(VLOOKUP(TableHandbook[[#This Row],[UDC]],TableMCAPLING[],7,FALSE),"")</f>
        <v/>
      </c>
      <c r="AD33" s="233" t="str">
        <f>IFERROR(VLOOKUP(TableHandbook[[#This Row],[UDC]],TableGCEDHE[],7,FALSE),"")</f>
        <v/>
      </c>
      <c r="AE33" s="232" t="str">
        <f>IFERROR(VLOOKUP(TableHandbook[[#This Row],[UDC]],TableGCEDUC[],7,FALSE),"")</f>
        <v/>
      </c>
      <c r="AF33" s="232" t="str">
        <f>IFERROR(VLOOKUP(TableHandbook[[#This Row],[UDC]],TableGDEDUC[],7,FALSE),"")</f>
        <v/>
      </c>
      <c r="AG33" s="232" t="str">
        <f>IFERROR(VLOOKUP(TableHandbook[[#This Row],[UDC]],TableMJRPEDUPR[],7,FALSE),"")</f>
        <v/>
      </c>
      <c r="AH33" s="232" t="str">
        <f>IFERROR(VLOOKUP(TableHandbook[[#This Row],[UDC]],TableMJRPEDUSC[],7,FALSE),"")</f>
        <v/>
      </c>
      <c r="AI33" s="233" t="str">
        <f>IFERROR(VLOOKUP(TableHandbook[[#This Row],[UDC]],TableMCEDUC[],7,FALSE),"")</f>
        <v/>
      </c>
      <c r="AJ33" s="232" t="str">
        <f>IFERROR(VLOOKUP(TableHandbook[[#This Row],[UDC]],TableSPPECULIN[],7,FALSE),"")</f>
        <v/>
      </c>
      <c r="AK33" s="232" t="str">
        <f>IFERROR(VLOOKUP(TableHandbook[[#This Row],[UDC]],TableSPPELNTCH[],7,FALSE),"")</f>
        <v/>
      </c>
      <c r="AL33" s="232"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1"/>
      <c r="P34" s="233" t="str">
        <f>IFERROR(VLOOKUP(TableHandbook[[#This Row],[UDC]],TableMCTEACH[],7,FALSE),"")</f>
        <v/>
      </c>
      <c r="Q34" s="232" t="str">
        <f>IFERROR(VLOOKUP(TableHandbook[[#This Row],[UDC]],TableMJRPTCHEC[],7,FALSE),"")</f>
        <v/>
      </c>
      <c r="R34" s="232" t="str">
        <f>IFERROR(VLOOKUP(TableHandbook[[#This Row],[UDC]],TableMJRPTCHPR[],7,FALSE),"")</f>
        <v/>
      </c>
      <c r="S34" s="232" t="str">
        <f>IFERROR(VLOOKUP(TableHandbook[[#This Row],[UDC]],TableMJRPTCHSC[],7,FALSE),"")</f>
        <v/>
      </c>
      <c r="T34" s="232" t="str">
        <f>IFERROR(VLOOKUP(TableHandbook[[#This Row],[UDC]],TableSTRPSCART[],7,FALSE),"")</f>
        <v/>
      </c>
      <c r="U34" s="232" t="str">
        <f>IFERROR(VLOOKUP(TableHandbook[[#This Row],[UDC]],TableSTRPSCENG[],7,FALSE),"")</f>
        <v/>
      </c>
      <c r="V34" s="232" t="str">
        <f>IFERROR(VLOOKUP(TableHandbook[[#This Row],[UDC]],TableSTRPSCHLP[],7,FALSE),"")</f>
        <v/>
      </c>
      <c r="W34" s="232" t="str">
        <f>IFERROR(VLOOKUP(TableHandbook[[#This Row],[UDC]],TableSTRPSCHUS[],7,FALSE),"")</f>
        <v/>
      </c>
      <c r="X34" s="232" t="str">
        <f>IFERROR(VLOOKUP(TableHandbook[[#This Row],[UDC]],TableSTRPSCMAT[],7,FALSE),"")</f>
        <v/>
      </c>
      <c r="Y34" s="232" t="str">
        <f>IFERROR(VLOOKUP(TableHandbook[[#This Row],[UDC]],TableSTRPSCSCI[],7,FALSE),"")</f>
        <v>Core</v>
      </c>
      <c r="Z34" s="232" t="str">
        <f>IFERROR(VLOOKUP(TableHandbook[[#This Row],[UDC]],TableSTRPSCFON[],7,FALSE),"")</f>
        <v/>
      </c>
      <c r="AA34" s="233" t="str">
        <f>IFERROR(VLOOKUP(TableHandbook[[#This Row],[UDC]],TableGCTESOL[],7,FALSE),"")</f>
        <v/>
      </c>
      <c r="AB34" s="232" t="str">
        <f>IFERROR(VLOOKUP(TableHandbook[[#This Row],[UDC]],TableMCTESOL[],7,FALSE),"")</f>
        <v/>
      </c>
      <c r="AC34" s="232" t="str">
        <f>IFERROR(VLOOKUP(TableHandbook[[#This Row],[UDC]],TableMCAPLING[],7,FALSE),"")</f>
        <v/>
      </c>
      <c r="AD34" s="233" t="str">
        <f>IFERROR(VLOOKUP(TableHandbook[[#This Row],[UDC]],TableGCEDHE[],7,FALSE),"")</f>
        <v/>
      </c>
      <c r="AE34" s="232" t="str">
        <f>IFERROR(VLOOKUP(TableHandbook[[#This Row],[UDC]],TableGCEDUC[],7,FALSE),"")</f>
        <v/>
      </c>
      <c r="AF34" s="232" t="str">
        <f>IFERROR(VLOOKUP(TableHandbook[[#This Row],[UDC]],TableGDEDUC[],7,FALSE),"")</f>
        <v/>
      </c>
      <c r="AG34" s="232" t="str">
        <f>IFERROR(VLOOKUP(TableHandbook[[#This Row],[UDC]],TableMJRPEDUPR[],7,FALSE),"")</f>
        <v/>
      </c>
      <c r="AH34" s="232" t="str">
        <f>IFERROR(VLOOKUP(TableHandbook[[#This Row],[UDC]],TableMJRPEDUSC[],7,FALSE),"")</f>
        <v/>
      </c>
      <c r="AI34" s="233" t="str">
        <f>IFERROR(VLOOKUP(TableHandbook[[#This Row],[UDC]],TableMCEDUC[],7,FALSE),"")</f>
        <v/>
      </c>
      <c r="AJ34" s="232" t="str">
        <f>IFERROR(VLOOKUP(TableHandbook[[#This Row],[UDC]],TableSPPECULIN[],7,FALSE),"")</f>
        <v/>
      </c>
      <c r="AK34" s="232" t="str">
        <f>IFERROR(VLOOKUP(TableHandbook[[#This Row],[UDC]],TableSPPELNTCH[],7,FALSE),"")</f>
        <v/>
      </c>
      <c r="AL34" s="232"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1"/>
      <c r="P35" s="233" t="str">
        <f>IFERROR(VLOOKUP(TableHandbook[[#This Row],[UDC]],TableMCTEACH[],7,FALSE),"")</f>
        <v/>
      </c>
      <c r="Q35" s="232" t="str">
        <f>IFERROR(VLOOKUP(TableHandbook[[#This Row],[UDC]],TableMJRPTCHEC[],7,FALSE),"")</f>
        <v/>
      </c>
      <c r="R35" s="232" t="str">
        <f>IFERROR(VLOOKUP(TableHandbook[[#This Row],[UDC]],TableMJRPTCHPR[],7,FALSE),"")</f>
        <v/>
      </c>
      <c r="S35" s="232" t="str">
        <f>IFERROR(VLOOKUP(TableHandbook[[#This Row],[UDC]],TableMJRPTCHSC[],7,FALSE),"")</f>
        <v>Core</v>
      </c>
      <c r="T35" s="232" t="str">
        <f>IFERROR(VLOOKUP(TableHandbook[[#This Row],[UDC]],TableSTRPSCART[],7,FALSE),"")</f>
        <v/>
      </c>
      <c r="U35" s="232" t="str">
        <f>IFERROR(VLOOKUP(TableHandbook[[#This Row],[UDC]],TableSTRPSCENG[],7,FALSE),"")</f>
        <v/>
      </c>
      <c r="V35" s="232" t="str">
        <f>IFERROR(VLOOKUP(TableHandbook[[#This Row],[UDC]],TableSTRPSCHLP[],7,FALSE),"")</f>
        <v/>
      </c>
      <c r="W35" s="232" t="str">
        <f>IFERROR(VLOOKUP(TableHandbook[[#This Row],[UDC]],TableSTRPSCHUS[],7,FALSE),"")</f>
        <v/>
      </c>
      <c r="X35" s="232" t="str">
        <f>IFERROR(VLOOKUP(TableHandbook[[#This Row],[UDC]],TableSTRPSCMAT[],7,FALSE),"")</f>
        <v/>
      </c>
      <c r="Y35" s="232" t="str">
        <f>IFERROR(VLOOKUP(TableHandbook[[#This Row],[UDC]],TableSTRPSCSCI[],7,FALSE),"")</f>
        <v/>
      </c>
      <c r="Z35" s="232" t="str">
        <f>IFERROR(VLOOKUP(TableHandbook[[#This Row],[UDC]],TableSTRPSCFON[],7,FALSE),"")</f>
        <v/>
      </c>
      <c r="AA35" s="233" t="str">
        <f>IFERROR(VLOOKUP(TableHandbook[[#This Row],[UDC]],TableGCTESOL[],7,FALSE),"")</f>
        <v/>
      </c>
      <c r="AB35" s="232" t="str">
        <f>IFERROR(VLOOKUP(TableHandbook[[#This Row],[UDC]],TableMCTESOL[],7,FALSE),"")</f>
        <v/>
      </c>
      <c r="AC35" s="232" t="str">
        <f>IFERROR(VLOOKUP(TableHandbook[[#This Row],[UDC]],TableMCAPLING[],7,FALSE),"")</f>
        <v/>
      </c>
      <c r="AD35" s="233" t="str">
        <f>IFERROR(VLOOKUP(TableHandbook[[#This Row],[UDC]],TableGCEDHE[],7,FALSE),"")</f>
        <v/>
      </c>
      <c r="AE35" s="232" t="str">
        <f>IFERROR(VLOOKUP(TableHandbook[[#This Row],[UDC]],TableGCEDUC[],7,FALSE),"")</f>
        <v/>
      </c>
      <c r="AF35" s="232" t="str">
        <f>IFERROR(VLOOKUP(TableHandbook[[#This Row],[UDC]],TableGDEDUC[],7,FALSE),"")</f>
        <v/>
      </c>
      <c r="AG35" s="232" t="str">
        <f>IFERROR(VLOOKUP(TableHandbook[[#This Row],[UDC]],TableMJRPEDUPR[],7,FALSE),"")</f>
        <v/>
      </c>
      <c r="AH35" s="232" t="str">
        <f>IFERROR(VLOOKUP(TableHandbook[[#This Row],[UDC]],TableMJRPEDUSC[],7,FALSE),"")</f>
        <v>Core</v>
      </c>
      <c r="AI35" s="233" t="str">
        <f>IFERROR(VLOOKUP(TableHandbook[[#This Row],[UDC]],TableMCEDUC[],7,FALSE),"")</f>
        <v/>
      </c>
      <c r="AJ35" s="232" t="str">
        <f>IFERROR(VLOOKUP(TableHandbook[[#This Row],[UDC]],TableSPPECULIN[],7,FALSE),"")</f>
        <v/>
      </c>
      <c r="AK35" s="232" t="str">
        <f>IFERROR(VLOOKUP(TableHandbook[[#This Row],[UDC]],TableSPPELNTCH[],7,FALSE),"")</f>
        <v/>
      </c>
      <c r="AL35" s="232" t="str">
        <f>IFERROR(VLOOKUP(TableHandbook[[#This Row],[UDC]],TableSPPESTEME[],7,FALSE),"")</f>
        <v/>
      </c>
    </row>
    <row r="36" spans="1:38" x14ac:dyDescent="0.25">
      <c r="A36" s="2" t="s">
        <v>273</v>
      </c>
      <c r="B36" s="3">
        <v>1</v>
      </c>
      <c r="C36" s="3"/>
      <c r="D36" s="2" t="s">
        <v>369</v>
      </c>
      <c r="E36" s="3">
        <v>25</v>
      </c>
      <c r="F36" s="264"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1"/>
      <c r="P36" s="233" t="str">
        <f>IFERROR(VLOOKUP(TableHandbook[[#This Row],[UDC]],TableMCTEACH[],7,FALSE),"")</f>
        <v/>
      </c>
      <c r="Q36" s="232" t="str">
        <f>IFERROR(VLOOKUP(TableHandbook[[#This Row],[UDC]],TableMJRPTCHEC[],7,FALSE),"")</f>
        <v/>
      </c>
      <c r="R36" s="232" t="str">
        <f>IFERROR(VLOOKUP(TableHandbook[[#This Row],[UDC]],TableMJRPTCHPR[],7,FALSE),"")</f>
        <v/>
      </c>
      <c r="S36" s="232" t="str">
        <f>IFERROR(VLOOKUP(TableHandbook[[#This Row],[UDC]],TableMJRPTCHSC[],7,FALSE),"")</f>
        <v>Core</v>
      </c>
      <c r="T36" s="232" t="str">
        <f>IFERROR(VLOOKUP(TableHandbook[[#This Row],[UDC]],TableSTRPSCART[],7,FALSE),"")</f>
        <v/>
      </c>
      <c r="U36" s="232" t="str">
        <f>IFERROR(VLOOKUP(TableHandbook[[#This Row],[UDC]],TableSTRPSCENG[],7,FALSE),"")</f>
        <v/>
      </c>
      <c r="V36" s="232" t="str">
        <f>IFERROR(VLOOKUP(TableHandbook[[#This Row],[UDC]],TableSTRPSCHLP[],7,FALSE),"")</f>
        <v/>
      </c>
      <c r="W36" s="232" t="str">
        <f>IFERROR(VLOOKUP(TableHandbook[[#This Row],[UDC]],TableSTRPSCHUS[],7,FALSE),"")</f>
        <v/>
      </c>
      <c r="X36" s="232" t="str">
        <f>IFERROR(VLOOKUP(TableHandbook[[#This Row],[UDC]],TableSTRPSCMAT[],7,FALSE),"")</f>
        <v/>
      </c>
      <c r="Y36" s="232" t="str">
        <f>IFERROR(VLOOKUP(TableHandbook[[#This Row],[UDC]],TableSTRPSCSCI[],7,FALSE),"")</f>
        <v/>
      </c>
      <c r="Z36" s="232" t="str">
        <f>IFERROR(VLOOKUP(TableHandbook[[#This Row],[UDC]],TableSTRPSCFON[],7,FALSE),"")</f>
        <v/>
      </c>
      <c r="AA36" s="233" t="str">
        <f>IFERROR(VLOOKUP(TableHandbook[[#This Row],[UDC]],TableGCTESOL[],7,FALSE),"")</f>
        <v/>
      </c>
      <c r="AB36" s="232" t="str">
        <f>IFERROR(VLOOKUP(TableHandbook[[#This Row],[UDC]],TableMCTESOL[],7,FALSE),"")</f>
        <v/>
      </c>
      <c r="AC36" s="232" t="str">
        <f>IFERROR(VLOOKUP(TableHandbook[[#This Row],[UDC]],TableMCAPLING[],7,FALSE),"")</f>
        <v/>
      </c>
      <c r="AD36" s="233" t="str">
        <f>IFERROR(VLOOKUP(TableHandbook[[#This Row],[UDC]],TableGCEDHE[],7,FALSE),"")</f>
        <v/>
      </c>
      <c r="AE36" s="232" t="str">
        <f>IFERROR(VLOOKUP(TableHandbook[[#This Row],[UDC]],TableGCEDUC[],7,FALSE),"")</f>
        <v/>
      </c>
      <c r="AF36" s="232" t="str">
        <f>IFERROR(VLOOKUP(TableHandbook[[#This Row],[UDC]],TableGDEDUC[],7,FALSE),"")</f>
        <v/>
      </c>
      <c r="AG36" s="232" t="str">
        <f>IFERROR(VLOOKUP(TableHandbook[[#This Row],[UDC]],TableMJRPEDUPR[],7,FALSE),"")</f>
        <v/>
      </c>
      <c r="AH36" s="232" t="str">
        <f>IFERROR(VLOOKUP(TableHandbook[[#This Row],[UDC]],TableMJRPEDUSC[],7,FALSE),"")</f>
        <v>Core</v>
      </c>
      <c r="AI36" s="233" t="str">
        <f>IFERROR(VLOOKUP(TableHandbook[[#This Row],[UDC]],TableMCEDUC[],7,FALSE),"")</f>
        <v/>
      </c>
      <c r="AJ36" s="232" t="str">
        <f>IFERROR(VLOOKUP(TableHandbook[[#This Row],[UDC]],TableSPPECULIN[],7,FALSE),"")</f>
        <v/>
      </c>
      <c r="AK36" s="232" t="str">
        <f>IFERROR(VLOOKUP(TableHandbook[[#This Row],[UDC]],TableSPPELNTCH[],7,FALSE),"")</f>
        <v/>
      </c>
      <c r="AL36" s="232"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1" t="s">
        <v>371</v>
      </c>
      <c r="P37" s="233" t="str">
        <f>IFERROR(VLOOKUP(TableHandbook[[#This Row],[UDC]],TableMCTEACH[],7,FALSE),"")</f>
        <v/>
      </c>
      <c r="Q37" s="232" t="str">
        <f>IFERROR(VLOOKUP(TableHandbook[[#This Row],[UDC]],TableMJRPTCHEC[],7,FALSE),"")</f>
        <v/>
      </c>
      <c r="R37" s="232" t="str">
        <f>IFERROR(VLOOKUP(TableHandbook[[#This Row],[UDC]],TableMJRPTCHPR[],7,FALSE),"")</f>
        <v/>
      </c>
      <c r="S37" s="232" t="str">
        <f>IFERROR(VLOOKUP(TableHandbook[[#This Row],[UDC]],TableMJRPTCHSC[],7,FALSE),"")</f>
        <v/>
      </c>
      <c r="T37" s="232" t="str">
        <f>IFERROR(VLOOKUP(TableHandbook[[#This Row],[UDC]],TableSTRPSCART[],7,FALSE),"")</f>
        <v>Core</v>
      </c>
      <c r="U37" s="232" t="str">
        <f>IFERROR(VLOOKUP(TableHandbook[[#This Row],[UDC]],TableSTRPSCENG[],7,FALSE),"")</f>
        <v/>
      </c>
      <c r="V37" s="232" t="str">
        <f>IFERROR(VLOOKUP(TableHandbook[[#This Row],[UDC]],TableSTRPSCHLP[],7,FALSE),"")</f>
        <v/>
      </c>
      <c r="W37" s="232" t="str">
        <f>IFERROR(VLOOKUP(TableHandbook[[#This Row],[UDC]],TableSTRPSCHUS[],7,FALSE),"")</f>
        <v/>
      </c>
      <c r="X37" s="232" t="str">
        <f>IFERROR(VLOOKUP(TableHandbook[[#This Row],[UDC]],TableSTRPSCMAT[],7,FALSE),"")</f>
        <v/>
      </c>
      <c r="Y37" s="232" t="str">
        <f>IFERROR(VLOOKUP(TableHandbook[[#This Row],[UDC]],TableSTRPSCSCI[],7,FALSE),"")</f>
        <v/>
      </c>
      <c r="Z37" s="232" t="str">
        <f>IFERROR(VLOOKUP(TableHandbook[[#This Row],[UDC]],TableSTRPSCFON[],7,FALSE),"")</f>
        <v/>
      </c>
      <c r="AA37" s="233" t="str">
        <f>IFERROR(VLOOKUP(TableHandbook[[#This Row],[UDC]],TableGCTESOL[],7,FALSE),"")</f>
        <v/>
      </c>
      <c r="AB37" s="232" t="str">
        <f>IFERROR(VLOOKUP(TableHandbook[[#This Row],[UDC]],TableMCTESOL[],7,FALSE),"")</f>
        <v/>
      </c>
      <c r="AC37" s="232" t="str">
        <f>IFERROR(VLOOKUP(TableHandbook[[#This Row],[UDC]],TableMCAPLING[],7,FALSE),"")</f>
        <v/>
      </c>
      <c r="AD37" s="233" t="str">
        <f>IFERROR(VLOOKUP(TableHandbook[[#This Row],[UDC]],TableGCEDHE[],7,FALSE),"")</f>
        <v/>
      </c>
      <c r="AE37" s="232" t="str">
        <f>IFERROR(VLOOKUP(TableHandbook[[#This Row],[UDC]],TableGCEDUC[],7,FALSE),"")</f>
        <v/>
      </c>
      <c r="AF37" s="232" t="str">
        <f>IFERROR(VLOOKUP(TableHandbook[[#This Row],[UDC]],TableGDEDUC[],7,FALSE),"")</f>
        <v/>
      </c>
      <c r="AG37" s="232" t="str">
        <f>IFERROR(VLOOKUP(TableHandbook[[#This Row],[UDC]],TableMJRPEDUPR[],7,FALSE),"")</f>
        <v/>
      </c>
      <c r="AH37" s="232" t="str">
        <f>IFERROR(VLOOKUP(TableHandbook[[#This Row],[UDC]],TableMJRPEDUSC[],7,FALSE),"")</f>
        <v/>
      </c>
      <c r="AI37" s="233" t="str">
        <f>IFERROR(VLOOKUP(TableHandbook[[#This Row],[UDC]],TableMCEDUC[],7,FALSE),"")</f>
        <v/>
      </c>
      <c r="AJ37" s="232" t="str">
        <f>IFERROR(VLOOKUP(TableHandbook[[#This Row],[UDC]],TableSPPECULIN[],7,FALSE),"")</f>
        <v/>
      </c>
      <c r="AK37" s="232" t="str">
        <f>IFERROR(VLOOKUP(TableHandbook[[#This Row],[UDC]],TableSPPELNTCH[],7,FALSE),"")</f>
        <v/>
      </c>
      <c r="AL37" s="232"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1" t="s">
        <v>371</v>
      </c>
      <c r="P38" s="233" t="str">
        <f>IFERROR(VLOOKUP(TableHandbook[[#This Row],[UDC]],TableMCTEACH[],7,FALSE),"")</f>
        <v/>
      </c>
      <c r="Q38" s="232" t="str">
        <f>IFERROR(VLOOKUP(TableHandbook[[#This Row],[UDC]],TableMJRPTCHEC[],7,FALSE),"")</f>
        <v/>
      </c>
      <c r="R38" s="232" t="str">
        <f>IFERROR(VLOOKUP(TableHandbook[[#This Row],[UDC]],TableMJRPTCHPR[],7,FALSE),"")</f>
        <v/>
      </c>
      <c r="S38" s="232" t="str">
        <f>IFERROR(VLOOKUP(TableHandbook[[#This Row],[UDC]],TableMJRPTCHSC[],7,FALSE),"")</f>
        <v/>
      </c>
      <c r="T38" s="232" t="str">
        <f>IFERROR(VLOOKUP(TableHandbook[[#This Row],[UDC]],TableSTRPSCART[],7,FALSE),"")</f>
        <v/>
      </c>
      <c r="U38" s="232" t="str">
        <f>IFERROR(VLOOKUP(TableHandbook[[#This Row],[UDC]],TableSTRPSCENG[],7,FALSE),"")</f>
        <v/>
      </c>
      <c r="V38" s="232" t="str">
        <f>IFERROR(VLOOKUP(TableHandbook[[#This Row],[UDC]],TableSTRPSCHLP[],7,FALSE),"")</f>
        <v/>
      </c>
      <c r="W38" s="232" t="str">
        <f>IFERROR(VLOOKUP(TableHandbook[[#This Row],[UDC]],TableSTRPSCHUS[],7,FALSE),"")</f>
        <v>Core</v>
      </c>
      <c r="X38" s="232" t="str">
        <f>IFERROR(VLOOKUP(TableHandbook[[#This Row],[UDC]],TableSTRPSCMAT[],7,FALSE),"")</f>
        <v/>
      </c>
      <c r="Y38" s="232" t="str">
        <f>IFERROR(VLOOKUP(TableHandbook[[#This Row],[UDC]],TableSTRPSCSCI[],7,FALSE),"")</f>
        <v/>
      </c>
      <c r="Z38" s="232" t="str">
        <f>IFERROR(VLOOKUP(TableHandbook[[#This Row],[UDC]],TableSTRPSCFON[],7,FALSE),"")</f>
        <v/>
      </c>
      <c r="AA38" s="233" t="str">
        <f>IFERROR(VLOOKUP(TableHandbook[[#This Row],[UDC]],TableGCTESOL[],7,FALSE),"")</f>
        <v/>
      </c>
      <c r="AB38" s="232" t="str">
        <f>IFERROR(VLOOKUP(TableHandbook[[#This Row],[UDC]],TableMCTESOL[],7,FALSE),"")</f>
        <v/>
      </c>
      <c r="AC38" s="232" t="str">
        <f>IFERROR(VLOOKUP(TableHandbook[[#This Row],[UDC]],TableMCAPLING[],7,FALSE),"")</f>
        <v/>
      </c>
      <c r="AD38" s="233" t="str">
        <f>IFERROR(VLOOKUP(TableHandbook[[#This Row],[UDC]],TableGCEDHE[],7,FALSE),"")</f>
        <v/>
      </c>
      <c r="AE38" s="232" t="str">
        <f>IFERROR(VLOOKUP(TableHandbook[[#This Row],[UDC]],TableGCEDUC[],7,FALSE),"")</f>
        <v/>
      </c>
      <c r="AF38" s="232" t="str">
        <f>IFERROR(VLOOKUP(TableHandbook[[#This Row],[UDC]],TableGDEDUC[],7,FALSE),"")</f>
        <v/>
      </c>
      <c r="AG38" s="232" t="str">
        <f>IFERROR(VLOOKUP(TableHandbook[[#This Row],[UDC]],TableMJRPEDUPR[],7,FALSE),"")</f>
        <v/>
      </c>
      <c r="AH38" s="232" t="str">
        <f>IFERROR(VLOOKUP(TableHandbook[[#This Row],[UDC]],TableMJRPEDUSC[],7,FALSE),"")</f>
        <v/>
      </c>
      <c r="AI38" s="233" t="str">
        <f>IFERROR(VLOOKUP(TableHandbook[[#This Row],[UDC]],TableMCEDUC[],7,FALSE),"")</f>
        <v/>
      </c>
      <c r="AJ38" s="232" t="str">
        <f>IFERROR(VLOOKUP(TableHandbook[[#This Row],[UDC]],TableSPPECULIN[],7,FALSE),"")</f>
        <v/>
      </c>
      <c r="AK38" s="232" t="str">
        <f>IFERROR(VLOOKUP(TableHandbook[[#This Row],[UDC]],TableSPPELNTCH[],7,FALSE),"")</f>
        <v/>
      </c>
      <c r="AL38" s="232"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1" t="s">
        <v>371</v>
      </c>
      <c r="P39" s="233" t="str">
        <f>IFERROR(VLOOKUP(TableHandbook[[#This Row],[UDC]],TableMCTEACH[],7,FALSE),"")</f>
        <v/>
      </c>
      <c r="Q39" s="232" t="str">
        <f>IFERROR(VLOOKUP(TableHandbook[[#This Row],[UDC]],TableMJRPTCHEC[],7,FALSE),"")</f>
        <v/>
      </c>
      <c r="R39" s="232" t="str">
        <f>IFERROR(VLOOKUP(TableHandbook[[#This Row],[UDC]],TableMJRPTCHPR[],7,FALSE),"")</f>
        <v/>
      </c>
      <c r="S39" s="232" t="str">
        <f>IFERROR(VLOOKUP(TableHandbook[[#This Row],[UDC]],TableMJRPTCHSC[],7,FALSE),"")</f>
        <v/>
      </c>
      <c r="T39" s="232" t="str">
        <f>IFERROR(VLOOKUP(TableHandbook[[#This Row],[UDC]],TableSTRPSCART[],7,FALSE),"")</f>
        <v/>
      </c>
      <c r="U39" s="232" t="str">
        <f>IFERROR(VLOOKUP(TableHandbook[[#This Row],[UDC]],TableSTRPSCENG[],7,FALSE),"")</f>
        <v/>
      </c>
      <c r="V39" s="232" t="str">
        <f>IFERROR(VLOOKUP(TableHandbook[[#This Row],[UDC]],TableSTRPSCHLP[],7,FALSE),"")</f>
        <v/>
      </c>
      <c r="W39" s="232" t="str">
        <f>IFERROR(VLOOKUP(TableHandbook[[#This Row],[UDC]],TableSTRPSCHUS[],7,FALSE),"")</f>
        <v/>
      </c>
      <c r="X39" s="232" t="str">
        <f>IFERROR(VLOOKUP(TableHandbook[[#This Row],[UDC]],TableSTRPSCMAT[],7,FALSE),"")</f>
        <v>Core</v>
      </c>
      <c r="Y39" s="232" t="str">
        <f>IFERROR(VLOOKUP(TableHandbook[[#This Row],[UDC]],TableSTRPSCSCI[],7,FALSE),"")</f>
        <v/>
      </c>
      <c r="Z39" s="232" t="str">
        <f>IFERROR(VLOOKUP(TableHandbook[[#This Row],[UDC]],TableSTRPSCFON[],7,FALSE),"")</f>
        <v/>
      </c>
      <c r="AA39" s="233" t="str">
        <f>IFERROR(VLOOKUP(TableHandbook[[#This Row],[UDC]],TableGCTESOL[],7,FALSE),"")</f>
        <v/>
      </c>
      <c r="AB39" s="232" t="str">
        <f>IFERROR(VLOOKUP(TableHandbook[[#This Row],[UDC]],TableMCTESOL[],7,FALSE),"")</f>
        <v/>
      </c>
      <c r="AC39" s="232" t="str">
        <f>IFERROR(VLOOKUP(TableHandbook[[#This Row],[UDC]],TableMCAPLING[],7,FALSE),"")</f>
        <v/>
      </c>
      <c r="AD39" s="233" t="str">
        <f>IFERROR(VLOOKUP(TableHandbook[[#This Row],[UDC]],TableGCEDHE[],7,FALSE),"")</f>
        <v/>
      </c>
      <c r="AE39" s="232" t="str">
        <f>IFERROR(VLOOKUP(TableHandbook[[#This Row],[UDC]],TableGCEDUC[],7,FALSE),"")</f>
        <v/>
      </c>
      <c r="AF39" s="232" t="str">
        <f>IFERROR(VLOOKUP(TableHandbook[[#This Row],[UDC]],TableGDEDUC[],7,FALSE),"")</f>
        <v/>
      </c>
      <c r="AG39" s="232" t="str">
        <f>IFERROR(VLOOKUP(TableHandbook[[#This Row],[UDC]],TableMJRPEDUPR[],7,FALSE),"")</f>
        <v/>
      </c>
      <c r="AH39" s="232" t="str">
        <f>IFERROR(VLOOKUP(TableHandbook[[#This Row],[UDC]],TableMJRPEDUSC[],7,FALSE),"")</f>
        <v/>
      </c>
      <c r="AI39" s="233" t="str">
        <f>IFERROR(VLOOKUP(TableHandbook[[#This Row],[UDC]],TableMCEDUC[],7,FALSE),"")</f>
        <v/>
      </c>
      <c r="AJ39" s="232" t="str">
        <f>IFERROR(VLOOKUP(TableHandbook[[#This Row],[UDC]],TableSPPECULIN[],7,FALSE),"")</f>
        <v/>
      </c>
      <c r="AK39" s="232" t="str">
        <f>IFERROR(VLOOKUP(TableHandbook[[#This Row],[UDC]],TableSPPELNTCH[],7,FALSE),"")</f>
        <v/>
      </c>
      <c r="AL39" s="232"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1" t="s">
        <v>371</v>
      </c>
      <c r="P40" s="233" t="str">
        <f>IFERROR(VLOOKUP(TableHandbook[[#This Row],[UDC]],TableMCTEACH[],7,FALSE),"")</f>
        <v/>
      </c>
      <c r="Q40" s="232" t="str">
        <f>IFERROR(VLOOKUP(TableHandbook[[#This Row],[UDC]],TableMJRPTCHEC[],7,FALSE),"")</f>
        <v/>
      </c>
      <c r="R40" s="232" t="str">
        <f>IFERROR(VLOOKUP(TableHandbook[[#This Row],[UDC]],TableMJRPTCHPR[],7,FALSE),"")</f>
        <v/>
      </c>
      <c r="S40" s="232" t="str">
        <f>IFERROR(VLOOKUP(TableHandbook[[#This Row],[UDC]],TableMJRPTCHSC[],7,FALSE),"")</f>
        <v/>
      </c>
      <c r="T40" s="232" t="str">
        <f>IFERROR(VLOOKUP(TableHandbook[[#This Row],[UDC]],TableSTRPSCART[],7,FALSE),"")</f>
        <v/>
      </c>
      <c r="U40" s="232" t="str">
        <f>IFERROR(VLOOKUP(TableHandbook[[#This Row],[UDC]],TableSTRPSCENG[],7,FALSE),"")</f>
        <v/>
      </c>
      <c r="V40" s="232" t="str">
        <f>IFERROR(VLOOKUP(TableHandbook[[#This Row],[UDC]],TableSTRPSCHLP[],7,FALSE),"")</f>
        <v/>
      </c>
      <c r="W40" s="232" t="str">
        <f>IFERROR(VLOOKUP(TableHandbook[[#This Row],[UDC]],TableSTRPSCHUS[],7,FALSE),"")</f>
        <v/>
      </c>
      <c r="X40" s="232" t="str">
        <f>IFERROR(VLOOKUP(TableHandbook[[#This Row],[UDC]],TableSTRPSCMAT[],7,FALSE),"")</f>
        <v/>
      </c>
      <c r="Y40" s="232" t="str">
        <f>IFERROR(VLOOKUP(TableHandbook[[#This Row],[UDC]],TableSTRPSCSCI[],7,FALSE),"")</f>
        <v>Core</v>
      </c>
      <c r="Z40" s="232" t="str">
        <f>IFERROR(VLOOKUP(TableHandbook[[#This Row],[UDC]],TableSTRPSCFON[],7,FALSE),"")</f>
        <v/>
      </c>
      <c r="AA40" s="233" t="str">
        <f>IFERROR(VLOOKUP(TableHandbook[[#This Row],[UDC]],TableGCTESOL[],7,FALSE),"")</f>
        <v/>
      </c>
      <c r="AB40" s="232" t="str">
        <f>IFERROR(VLOOKUP(TableHandbook[[#This Row],[UDC]],TableMCTESOL[],7,FALSE),"")</f>
        <v/>
      </c>
      <c r="AC40" s="232" t="str">
        <f>IFERROR(VLOOKUP(TableHandbook[[#This Row],[UDC]],TableMCAPLING[],7,FALSE),"")</f>
        <v/>
      </c>
      <c r="AD40" s="233" t="str">
        <f>IFERROR(VLOOKUP(TableHandbook[[#This Row],[UDC]],TableGCEDHE[],7,FALSE),"")</f>
        <v/>
      </c>
      <c r="AE40" s="232" t="str">
        <f>IFERROR(VLOOKUP(TableHandbook[[#This Row],[UDC]],TableGCEDUC[],7,FALSE),"")</f>
        <v/>
      </c>
      <c r="AF40" s="232" t="str">
        <f>IFERROR(VLOOKUP(TableHandbook[[#This Row],[UDC]],TableGDEDUC[],7,FALSE),"")</f>
        <v/>
      </c>
      <c r="AG40" s="232" t="str">
        <f>IFERROR(VLOOKUP(TableHandbook[[#This Row],[UDC]],TableMJRPEDUPR[],7,FALSE),"")</f>
        <v/>
      </c>
      <c r="AH40" s="232" t="str">
        <f>IFERROR(VLOOKUP(TableHandbook[[#This Row],[UDC]],TableMJRPEDUSC[],7,FALSE),"")</f>
        <v/>
      </c>
      <c r="AI40" s="233" t="str">
        <f>IFERROR(VLOOKUP(TableHandbook[[#This Row],[UDC]],TableMCEDUC[],7,FALSE),"")</f>
        <v/>
      </c>
      <c r="AJ40" s="232" t="str">
        <f>IFERROR(VLOOKUP(TableHandbook[[#This Row],[UDC]],TableSPPECULIN[],7,FALSE),"")</f>
        <v/>
      </c>
      <c r="AK40" s="232" t="str">
        <f>IFERROR(VLOOKUP(TableHandbook[[#This Row],[UDC]],TableSPPELNTCH[],7,FALSE),"")</f>
        <v/>
      </c>
      <c r="AL40" s="232"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1"/>
      <c r="P41" s="233" t="str">
        <f>IFERROR(VLOOKUP(TableHandbook[[#This Row],[UDC]],TableMCTEACH[],7,FALSE),"")</f>
        <v/>
      </c>
      <c r="Q41" s="232" t="str">
        <f>IFERROR(VLOOKUP(TableHandbook[[#This Row],[UDC]],TableMJRPTCHEC[],7,FALSE),"")</f>
        <v/>
      </c>
      <c r="R41" s="232" t="str">
        <f>IFERROR(VLOOKUP(TableHandbook[[#This Row],[UDC]],TableMJRPTCHPR[],7,FALSE),"")</f>
        <v/>
      </c>
      <c r="S41" s="232" t="str">
        <f>IFERROR(VLOOKUP(TableHandbook[[#This Row],[UDC]],TableMJRPTCHSC[],7,FALSE),"")</f>
        <v>Core</v>
      </c>
      <c r="T41" s="232" t="str">
        <f>IFERROR(VLOOKUP(TableHandbook[[#This Row],[UDC]],TableSTRPSCART[],7,FALSE),"")</f>
        <v/>
      </c>
      <c r="U41" s="232" t="str">
        <f>IFERROR(VLOOKUP(TableHandbook[[#This Row],[UDC]],TableSTRPSCENG[],7,FALSE),"")</f>
        <v/>
      </c>
      <c r="V41" s="232" t="str">
        <f>IFERROR(VLOOKUP(TableHandbook[[#This Row],[UDC]],TableSTRPSCHLP[],7,FALSE),"")</f>
        <v/>
      </c>
      <c r="W41" s="232" t="str">
        <f>IFERROR(VLOOKUP(TableHandbook[[#This Row],[UDC]],TableSTRPSCHUS[],7,FALSE),"")</f>
        <v/>
      </c>
      <c r="X41" s="232" t="str">
        <f>IFERROR(VLOOKUP(TableHandbook[[#This Row],[UDC]],TableSTRPSCMAT[],7,FALSE),"")</f>
        <v/>
      </c>
      <c r="Y41" s="232" t="str">
        <f>IFERROR(VLOOKUP(TableHandbook[[#This Row],[UDC]],TableSTRPSCSCI[],7,FALSE),"")</f>
        <v/>
      </c>
      <c r="Z41" s="232" t="str">
        <f>IFERROR(VLOOKUP(TableHandbook[[#This Row],[UDC]],TableSTRPSCFON[],7,FALSE),"")</f>
        <v/>
      </c>
      <c r="AA41" s="233" t="str">
        <f>IFERROR(VLOOKUP(TableHandbook[[#This Row],[UDC]],TableGCTESOL[],7,FALSE),"")</f>
        <v/>
      </c>
      <c r="AB41" s="232" t="str">
        <f>IFERROR(VLOOKUP(TableHandbook[[#This Row],[UDC]],TableMCTESOL[],7,FALSE),"")</f>
        <v/>
      </c>
      <c r="AC41" s="232" t="str">
        <f>IFERROR(VLOOKUP(TableHandbook[[#This Row],[UDC]],TableMCAPLING[],7,FALSE),"")</f>
        <v/>
      </c>
      <c r="AD41" s="233" t="str">
        <f>IFERROR(VLOOKUP(TableHandbook[[#This Row],[UDC]],TableGCEDHE[],7,FALSE),"")</f>
        <v/>
      </c>
      <c r="AE41" s="232" t="str">
        <f>IFERROR(VLOOKUP(TableHandbook[[#This Row],[UDC]],TableGCEDUC[],7,FALSE),"")</f>
        <v/>
      </c>
      <c r="AF41" s="232" t="str">
        <f>IFERROR(VLOOKUP(TableHandbook[[#This Row],[UDC]],TableGDEDUC[],7,FALSE),"")</f>
        <v/>
      </c>
      <c r="AG41" s="232" t="str">
        <f>IFERROR(VLOOKUP(TableHandbook[[#This Row],[UDC]],TableMJRPEDUPR[],7,FALSE),"")</f>
        <v/>
      </c>
      <c r="AH41" s="232" t="str">
        <f>IFERROR(VLOOKUP(TableHandbook[[#This Row],[UDC]],TableMJRPEDUSC[],7,FALSE),"")</f>
        <v>Core</v>
      </c>
      <c r="AI41" s="233" t="str">
        <f>IFERROR(VLOOKUP(TableHandbook[[#This Row],[UDC]],TableMCEDUC[],7,FALSE),"")</f>
        <v/>
      </c>
      <c r="AJ41" s="232" t="str">
        <f>IFERROR(VLOOKUP(TableHandbook[[#This Row],[UDC]],TableSPPECULIN[],7,FALSE),"")</f>
        <v/>
      </c>
      <c r="AK41" s="232" t="str">
        <f>IFERROR(VLOOKUP(TableHandbook[[#This Row],[UDC]],TableSPPELNTCH[],7,FALSE),"")</f>
        <v/>
      </c>
      <c r="AL41" s="232"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1" t="s">
        <v>371</v>
      </c>
      <c r="P42" s="233" t="str">
        <f>IFERROR(VLOOKUP(TableHandbook[[#This Row],[UDC]],TableMCTEACH[],7,FALSE),"")</f>
        <v/>
      </c>
      <c r="Q42" s="232" t="str">
        <f>IFERROR(VLOOKUP(TableHandbook[[#This Row],[UDC]],TableMJRPTCHEC[],7,FALSE),"")</f>
        <v/>
      </c>
      <c r="R42" s="232" t="str">
        <f>IFERROR(VLOOKUP(TableHandbook[[#This Row],[UDC]],TableMJRPTCHPR[],7,FALSE),"")</f>
        <v/>
      </c>
      <c r="S42" s="232" t="str">
        <f>IFERROR(VLOOKUP(TableHandbook[[#This Row],[UDC]],TableMJRPTCHSC[],7,FALSE),"")</f>
        <v/>
      </c>
      <c r="T42" s="232" t="str">
        <f>IFERROR(VLOOKUP(TableHandbook[[#This Row],[UDC]],TableSTRPSCART[],7,FALSE),"")</f>
        <v/>
      </c>
      <c r="U42" s="232" t="str">
        <f>IFERROR(VLOOKUP(TableHandbook[[#This Row],[UDC]],TableSTRPSCENG[],7,FALSE),"")</f>
        <v>Core</v>
      </c>
      <c r="V42" s="232" t="str">
        <f>IFERROR(VLOOKUP(TableHandbook[[#This Row],[UDC]],TableSTRPSCHLP[],7,FALSE),"")</f>
        <v/>
      </c>
      <c r="W42" s="232" t="str">
        <f>IFERROR(VLOOKUP(TableHandbook[[#This Row],[UDC]],TableSTRPSCHUS[],7,FALSE),"")</f>
        <v/>
      </c>
      <c r="X42" s="232" t="str">
        <f>IFERROR(VLOOKUP(TableHandbook[[#This Row],[UDC]],TableSTRPSCMAT[],7,FALSE),"")</f>
        <v/>
      </c>
      <c r="Y42" s="232" t="str">
        <f>IFERROR(VLOOKUP(TableHandbook[[#This Row],[UDC]],TableSTRPSCSCI[],7,FALSE),"")</f>
        <v/>
      </c>
      <c r="Z42" s="232" t="str">
        <f>IFERROR(VLOOKUP(TableHandbook[[#This Row],[UDC]],TableSTRPSCFON[],7,FALSE),"")</f>
        <v/>
      </c>
      <c r="AA42" s="233" t="str">
        <f>IFERROR(VLOOKUP(TableHandbook[[#This Row],[UDC]],TableGCTESOL[],7,FALSE),"")</f>
        <v/>
      </c>
      <c r="AB42" s="232" t="str">
        <f>IFERROR(VLOOKUP(TableHandbook[[#This Row],[UDC]],TableMCTESOL[],7,FALSE),"")</f>
        <v/>
      </c>
      <c r="AC42" s="232" t="str">
        <f>IFERROR(VLOOKUP(TableHandbook[[#This Row],[UDC]],TableMCAPLING[],7,FALSE),"")</f>
        <v/>
      </c>
      <c r="AD42" s="233" t="str">
        <f>IFERROR(VLOOKUP(TableHandbook[[#This Row],[UDC]],TableGCEDHE[],7,FALSE),"")</f>
        <v/>
      </c>
      <c r="AE42" s="232" t="str">
        <f>IFERROR(VLOOKUP(TableHandbook[[#This Row],[UDC]],TableGCEDUC[],7,FALSE),"")</f>
        <v/>
      </c>
      <c r="AF42" s="232" t="str">
        <f>IFERROR(VLOOKUP(TableHandbook[[#This Row],[UDC]],TableGDEDUC[],7,FALSE),"")</f>
        <v/>
      </c>
      <c r="AG42" s="232" t="str">
        <f>IFERROR(VLOOKUP(TableHandbook[[#This Row],[UDC]],TableMJRPEDUPR[],7,FALSE),"")</f>
        <v/>
      </c>
      <c r="AH42" s="232" t="str">
        <f>IFERROR(VLOOKUP(TableHandbook[[#This Row],[UDC]],TableMJRPEDUSC[],7,FALSE),"")</f>
        <v/>
      </c>
      <c r="AI42" s="233" t="str">
        <f>IFERROR(VLOOKUP(TableHandbook[[#This Row],[UDC]],TableMCEDUC[],7,FALSE),"")</f>
        <v/>
      </c>
      <c r="AJ42" s="232" t="str">
        <f>IFERROR(VLOOKUP(TableHandbook[[#This Row],[UDC]],TableSPPECULIN[],7,FALSE),"")</f>
        <v/>
      </c>
      <c r="AK42" s="232" t="str">
        <f>IFERROR(VLOOKUP(TableHandbook[[#This Row],[UDC]],TableSPPELNTCH[],7,FALSE),"")</f>
        <v/>
      </c>
      <c r="AL42" s="232"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1"/>
      <c r="P43" s="233" t="str">
        <f>IFERROR(VLOOKUP(TableHandbook[[#This Row],[UDC]],TableMCTEACH[],7,FALSE),"")</f>
        <v/>
      </c>
      <c r="Q43" s="232" t="str">
        <f>IFERROR(VLOOKUP(TableHandbook[[#This Row],[UDC]],TableMJRPTCHEC[],7,FALSE),"")</f>
        <v/>
      </c>
      <c r="R43" s="232" t="str">
        <f>IFERROR(VLOOKUP(TableHandbook[[#This Row],[UDC]],TableMJRPTCHPR[],7,FALSE),"")</f>
        <v/>
      </c>
      <c r="S43" s="232" t="str">
        <f>IFERROR(VLOOKUP(TableHandbook[[#This Row],[UDC]],TableMJRPTCHSC[],7,FALSE),"")</f>
        <v/>
      </c>
      <c r="T43" s="232" t="str">
        <f>IFERROR(VLOOKUP(TableHandbook[[#This Row],[UDC]],TableSTRPSCART[],7,FALSE),"")</f>
        <v/>
      </c>
      <c r="U43" s="232" t="str">
        <f>IFERROR(VLOOKUP(TableHandbook[[#This Row],[UDC]],TableSTRPSCENG[],7,FALSE),"")</f>
        <v/>
      </c>
      <c r="V43" s="232" t="str">
        <f>IFERROR(VLOOKUP(TableHandbook[[#This Row],[UDC]],TableSTRPSCHLP[],7,FALSE),"")</f>
        <v>Core</v>
      </c>
      <c r="W43" s="232" t="str">
        <f>IFERROR(VLOOKUP(TableHandbook[[#This Row],[UDC]],TableSTRPSCHUS[],7,FALSE),"")</f>
        <v/>
      </c>
      <c r="X43" s="232" t="str">
        <f>IFERROR(VLOOKUP(TableHandbook[[#This Row],[UDC]],TableSTRPSCMAT[],7,FALSE),"")</f>
        <v/>
      </c>
      <c r="Y43" s="232" t="str">
        <f>IFERROR(VLOOKUP(TableHandbook[[#This Row],[UDC]],TableSTRPSCSCI[],7,FALSE),"")</f>
        <v/>
      </c>
      <c r="Z43" s="232" t="str">
        <f>IFERROR(VLOOKUP(TableHandbook[[#This Row],[UDC]],TableSTRPSCFON[],7,FALSE),"")</f>
        <v/>
      </c>
      <c r="AA43" s="233" t="str">
        <f>IFERROR(VLOOKUP(TableHandbook[[#This Row],[UDC]],TableGCTESOL[],7,FALSE),"")</f>
        <v/>
      </c>
      <c r="AB43" s="232" t="str">
        <f>IFERROR(VLOOKUP(TableHandbook[[#This Row],[UDC]],TableMCTESOL[],7,FALSE),"")</f>
        <v/>
      </c>
      <c r="AC43" s="232" t="str">
        <f>IFERROR(VLOOKUP(TableHandbook[[#This Row],[UDC]],TableMCAPLING[],7,FALSE),"")</f>
        <v/>
      </c>
      <c r="AD43" s="233" t="str">
        <f>IFERROR(VLOOKUP(TableHandbook[[#This Row],[UDC]],TableGCEDHE[],7,FALSE),"")</f>
        <v/>
      </c>
      <c r="AE43" s="232" t="str">
        <f>IFERROR(VLOOKUP(TableHandbook[[#This Row],[UDC]],TableGCEDUC[],7,FALSE),"")</f>
        <v/>
      </c>
      <c r="AF43" s="232" t="str">
        <f>IFERROR(VLOOKUP(TableHandbook[[#This Row],[UDC]],TableGDEDUC[],7,FALSE),"")</f>
        <v/>
      </c>
      <c r="AG43" s="232" t="str">
        <f>IFERROR(VLOOKUP(TableHandbook[[#This Row],[UDC]],TableMJRPEDUPR[],7,FALSE),"")</f>
        <v/>
      </c>
      <c r="AH43" s="232" t="str">
        <f>IFERROR(VLOOKUP(TableHandbook[[#This Row],[UDC]],TableMJRPEDUSC[],7,FALSE),"")</f>
        <v/>
      </c>
      <c r="AI43" s="233" t="str">
        <f>IFERROR(VLOOKUP(TableHandbook[[#This Row],[UDC]],TableMCEDUC[],7,FALSE),"")</f>
        <v/>
      </c>
      <c r="AJ43" s="232" t="str">
        <f>IFERROR(VLOOKUP(TableHandbook[[#This Row],[UDC]],TableSPPECULIN[],7,FALSE),"")</f>
        <v/>
      </c>
      <c r="AK43" s="232" t="str">
        <f>IFERROR(VLOOKUP(TableHandbook[[#This Row],[UDC]],TableSPPELNTCH[],7,FALSE),"")</f>
        <v/>
      </c>
      <c r="AL43" s="232"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1" t="s">
        <v>371</v>
      </c>
      <c r="P44" s="233" t="str">
        <f>IFERROR(VLOOKUP(TableHandbook[[#This Row],[UDC]],TableMCTEACH[],7,FALSE),"")</f>
        <v/>
      </c>
      <c r="Q44" s="232" t="str">
        <f>IFERROR(VLOOKUP(TableHandbook[[#This Row],[UDC]],TableMJRPTCHEC[],7,FALSE),"")</f>
        <v/>
      </c>
      <c r="R44" s="232" t="str">
        <f>IFERROR(VLOOKUP(TableHandbook[[#This Row],[UDC]],TableMJRPTCHPR[],7,FALSE),"")</f>
        <v/>
      </c>
      <c r="S44" s="232" t="str">
        <f>IFERROR(VLOOKUP(TableHandbook[[#This Row],[UDC]],TableMJRPTCHSC[],7,FALSE),"")</f>
        <v/>
      </c>
      <c r="T44" s="232" t="str">
        <f>IFERROR(VLOOKUP(TableHandbook[[#This Row],[UDC]],TableSTRPSCART[],7,FALSE),"")</f>
        <v/>
      </c>
      <c r="U44" s="232" t="str">
        <f>IFERROR(VLOOKUP(TableHandbook[[#This Row],[UDC]],TableSTRPSCENG[],7,FALSE),"")</f>
        <v/>
      </c>
      <c r="V44" s="232" t="str">
        <f>IFERROR(VLOOKUP(TableHandbook[[#This Row],[UDC]],TableSTRPSCHLP[],7,FALSE),"")</f>
        <v>Core</v>
      </c>
      <c r="W44" s="232" t="str">
        <f>IFERROR(VLOOKUP(TableHandbook[[#This Row],[UDC]],TableSTRPSCHUS[],7,FALSE),"")</f>
        <v/>
      </c>
      <c r="X44" s="232" t="str">
        <f>IFERROR(VLOOKUP(TableHandbook[[#This Row],[UDC]],TableSTRPSCMAT[],7,FALSE),"")</f>
        <v/>
      </c>
      <c r="Y44" s="232" t="str">
        <f>IFERROR(VLOOKUP(TableHandbook[[#This Row],[UDC]],TableSTRPSCSCI[],7,FALSE),"")</f>
        <v/>
      </c>
      <c r="Z44" s="232" t="str">
        <f>IFERROR(VLOOKUP(TableHandbook[[#This Row],[UDC]],TableSTRPSCFON[],7,FALSE),"")</f>
        <v/>
      </c>
      <c r="AA44" s="233" t="str">
        <f>IFERROR(VLOOKUP(TableHandbook[[#This Row],[UDC]],TableGCTESOL[],7,FALSE),"")</f>
        <v/>
      </c>
      <c r="AB44" s="232" t="str">
        <f>IFERROR(VLOOKUP(TableHandbook[[#This Row],[UDC]],TableMCTESOL[],7,FALSE),"")</f>
        <v/>
      </c>
      <c r="AC44" s="232" t="str">
        <f>IFERROR(VLOOKUP(TableHandbook[[#This Row],[UDC]],TableMCAPLING[],7,FALSE),"")</f>
        <v/>
      </c>
      <c r="AD44" s="233" t="str">
        <f>IFERROR(VLOOKUP(TableHandbook[[#This Row],[UDC]],TableGCEDHE[],7,FALSE),"")</f>
        <v/>
      </c>
      <c r="AE44" s="232" t="str">
        <f>IFERROR(VLOOKUP(TableHandbook[[#This Row],[UDC]],TableGCEDUC[],7,FALSE),"")</f>
        <v/>
      </c>
      <c r="AF44" s="232" t="str">
        <f>IFERROR(VLOOKUP(TableHandbook[[#This Row],[UDC]],TableGDEDUC[],7,FALSE),"")</f>
        <v/>
      </c>
      <c r="AG44" s="232" t="str">
        <f>IFERROR(VLOOKUP(TableHandbook[[#This Row],[UDC]],TableMJRPEDUPR[],7,FALSE),"")</f>
        <v/>
      </c>
      <c r="AH44" s="232" t="str">
        <f>IFERROR(VLOOKUP(TableHandbook[[#This Row],[UDC]],TableMJRPEDUSC[],7,FALSE),"")</f>
        <v/>
      </c>
      <c r="AI44" s="233" t="str">
        <f>IFERROR(VLOOKUP(TableHandbook[[#This Row],[UDC]],TableMCEDUC[],7,FALSE),"")</f>
        <v/>
      </c>
      <c r="AJ44" s="232" t="str">
        <f>IFERROR(VLOOKUP(TableHandbook[[#This Row],[UDC]],TableSPPECULIN[],7,FALSE),"")</f>
        <v/>
      </c>
      <c r="AK44" s="232" t="str">
        <f>IFERROR(VLOOKUP(TableHandbook[[#This Row],[UDC]],TableSPPELNTCH[],7,FALSE),"")</f>
        <v/>
      </c>
      <c r="AL44" s="232"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1"/>
      <c r="P45" s="233" t="str">
        <f>IFERROR(VLOOKUP(TableHandbook[[#This Row],[UDC]],TableMCTEACH[],7,FALSE),"")</f>
        <v/>
      </c>
      <c r="Q45" s="232" t="str">
        <f>IFERROR(VLOOKUP(TableHandbook[[#This Row],[UDC]],TableMJRPTCHEC[],7,FALSE),"")</f>
        <v/>
      </c>
      <c r="R45" s="232" t="str">
        <f>IFERROR(VLOOKUP(TableHandbook[[#This Row],[UDC]],TableMJRPTCHPR[],7,FALSE),"")</f>
        <v/>
      </c>
      <c r="S45" s="232" t="str">
        <f>IFERROR(VLOOKUP(TableHandbook[[#This Row],[UDC]],TableMJRPTCHSC[],7,FALSE),"")</f>
        <v/>
      </c>
      <c r="T45" s="232" t="str">
        <f>IFERROR(VLOOKUP(TableHandbook[[#This Row],[UDC]],TableSTRPSCART[],7,FALSE),"")</f>
        <v/>
      </c>
      <c r="U45" s="232" t="str">
        <f>IFERROR(VLOOKUP(TableHandbook[[#This Row],[UDC]],TableSTRPSCENG[],7,FALSE),"")</f>
        <v/>
      </c>
      <c r="V45" s="232" t="str">
        <f>IFERROR(VLOOKUP(TableHandbook[[#This Row],[UDC]],TableSTRPSCHLP[],7,FALSE),"")</f>
        <v/>
      </c>
      <c r="W45" s="232" t="str">
        <f>IFERROR(VLOOKUP(TableHandbook[[#This Row],[UDC]],TableSTRPSCHUS[],7,FALSE),"")</f>
        <v/>
      </c>
      <c r="X45" s="232" t="str">
        <f>IFERROR(VLOOKUP(TableHandbook[[#This Row],[UDC]],TableSTRPSCMAT[],7,FALSE),"")</f>
        <v/>
      </c>
      <c r="Y45" s="232" t="str">
        <f>IFERROR(VLOOKUP(TableHandbook[[#This Row],[UDC]],TableSTRPSCSCI[],7,FALSE),"")</f>
        <v/>
      </c>
      <c r="Z45" s="232" t="str">
        <f>IFERROR(VLOOKUP(TableHandbook[[#This Row],[UDC]],TableSTRPSCFON[],7,FALSE),"")</f>
        <v>Core</v>
      </c>
      <c r="AA45" s="233" t="str">
        <f>IFERROR(VLOOKUP(TableHandbook[[#This Row],[UDC]],TableGCTESOL[],7,FALSE),"")</f>
        <v/>
      </c>
      <c r="AB45" s="232" t="str">
        <f>IFERROR(VLOOKUP(TableHandbook[[#This Row],[UDC]],TableMCTESOL[],7,FALSE),"")</f>
        <v/>
      </c>
      <c r="AC45" s="232" t="str">
        <f>IFERROR(VLOOKUP(TableHandbook[[#This Row],[UDC]],TableMCAPLING[],7,FALSE),"")</f>
        <v/>
      </c>
      <c r="AD45" s="233" t="str">
        <f>IFERROR(VLOOKUP(TableHandbook[[#This Row],[UDC]],TableGCEDHE[],7,FALSE),"")</f>
        <v/>
      </c>
      <c r="AE45" s="232" t="str">
        <f>IFERROR(VLOOKUP(TableHandbook[[#This Row],[UDC]],TableGCEDUC[],7,FALSE),"")</f>
        <v/>
      </c>
      <c r="AF45" s="232" t="str">
        <f>IFERROR(VLOOKUP(TableHandbook[[#This Row],[UDC]],TableGDEDUC[],7,FALSE),"")</f>
        <v/>
      </c>
      <c r="AG45" s="232" t="str">
        <f>IFERROR(VLOOKUP(TableHandbook[[#This Row],[UDC]],TableMJRPEDUPR[],7,FALSE),"")</f>
        <v/>
      </c>
      <c r="AH45" s="232" t="str">
        <f>IFERROR(VLOOKUP(TableHandbook[[#This Row],[UDC]],TableMJRPEDUSC[],7,FALSE),"")</f>
        <v/>
      </c>
      <c r="AI45" s="233" t="str">
        <f>IFERROR(VLOOKUP(TableHandbook[[#This Row],[UDC]],TableMCEDUC[],7,FALSE),"")</f>
        <v/>
      </c>
      <c r="AJ45" s="232" t="str">
        <f>IFERROR(VLOOKUP(TableHandbook[[#This Row],[UDC]],TableSPPECULIN[],7,FALSE),"")</f>
        <v/>
      </c>
      <c r="AK45" s="232" t="str">
        <f>IFERROR(VLOOKUP(TableHandbook[[#This Row],[UDC]],TableSPPELNTCH[],7,FALSE),"")</f>
        <v/>
      </c>
      <c r="AL45" s="232"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1"/>
      <c r="P46" s="233" t="str">
        <f>IFERROR(VLOOKUP(TableHandbook[[#This Row],[UDC]],TableMCTEACH[],7,FALSE),"")</f>
        <v/>
      </c>
      <c r="Q46" s="232" t="str">
        <f>IFERROR(VLOOKUP(TableHandbook[[#This Row],[UDC]],TableMJRPTCHEC[],7,FALSE),"")</f>
        <v/>
      </c>
      <c r="R46" s="232" t="str">
        <f>IFERROR(VLOOKUP(TableHandbook[[#This Row],[UDC]],TableMJRPTCHPR[],7,FALSE),"")</f>
        <v/>
      </c>
      <c r="S46" s="232" t="str">
        <f>IFERROR(VLOOKUP(TableHandbook[[#This Row],[UDC]],TableMJRPTCHSC[],7,FALSE),"")</f>
        <v>Core</v>
      </c>
      <c r="T46" s="232" t="str">
        <f>IFERROR(VLOOKUP(TableHandbook[[#This Row],[UDC]],TableSTRPSCART[],7,FALSE),"")</f>
        <v/>
      </c>
      <c r="U46" s="232" t="str">
        <f>IFERROR(VLOOKUP(TableHandbook[[#This Row],[UDC]],TableSTRPSCENG[],7,FALSE),"")</f>
        <v/>
      </c>
      <c r="V46" s="232" t="str">
        <f>IFERROR(VLOOKUP(TableHandbook[[#This Row],[UDC]],TableSTRPSCHLP[],7,FALSE),"")</f>
        <v/>
      </c>
      <c r="W46" s="232" t="str">
        <f>IFERROR(VLOOKUP(TableHandbook[[#This Row],[UDC]],TableSTRPSCHUS[],7,FALSE),"")</f>
        <v/>
      </c>
      <c r="X46" s="232" t="str">
        <f>IFERROR(VLOOKUP(TableHandbook[[#This Row],[UDC]],TableSTRPSCMAT[],7,FALSE),"")</f>
        <v/>
      </c>
      <c r="Y46" s="232" t="str">
        <f>IFERROR(VLOOKUP(TableHandbook[[#This Row],[UDC]],TableSTRPSCSCI[],7,FALSE),"")</f>
        <v/>
      </c>
      <c r="Z46" s="232" t="str">
        <f>IFERROR(VLOOKUP(TableHandbook[[#This Row],[UDC]],TableSTRPSCFON[],7,FALSE),"")</f>
        <v/>
      </c>
      <c r="AA46" s="233" t="str">
        <f>IFERROR(VLOOKUP(TableHandbook[[#This Row],[UDC]],TableGCTESOL[],7,FALSE),"")</f>
        <v/>
      </c>
      <c r="AB46" s="232" t="str">
        <f>IFERROR(VLOOKUP(TableHandbook[[#This Row],[UDC]],TableMCTESOL[],7,FALSE),"")</f>
        <v/>
      </c>
      <c r="AC46" s="232" t="str">
        <f>IFERROR(VLOOKUP(TableHandbook[[#This Row],[UDC]],TableMCAPLING[],7,FALSE),"")</f>
        <v/>
      </c>
      <c r="AD46" s="233" t="str">
        <f>IFERROR(VLOOKUP(TableHandbook[[#This Row],[UDC]],TableGCEDHE[],7,FALSE),"")</f>
        <v/>
      </c>
      <c r="AE46" s="232" t="str">
        <f>IFERROR(VLOOKUP(TableHandbook[[#This Row],[UDC]],TableGCEDUC[],7,FALSE),"")</f>
        <v/>
      </c>
      <c r="AF46" s="232" t="str">
        <f>IFERROR(VLOOKUP(TableHandbook[[#This Row],[UDC]],TableGDEDUC[],7,FALSE),"")</f>
        <v/>
      </c>
      <c r="AG46" s="232" t="str">
        <f>IFERROR(VLOOKUP(TableHandbook[[#This Row],[UDC]],TableMJRPEDUPR[],7,FALSE),"")</f>
        <v/>
      </c>
      <c r="AH46" s="232" t="str">
        <f>IFERROR(VLOOKUP(TableHandbook[[#This Row],[UDC]],TableMJRPEDUSC[],7,FALSE),"")</f>
        <v/>
      </c>
      <c r="AI46" s="233" t="str">
        <f>IFERROR(VLOOKUP(TableHandbook[[#This Row],[UDC]],TableMCEDUC[],7,FALSE),"")</f>
        <v/>
      </c>
      <c r="AJ46" s="232" t="str">
        <f>IFERROR(VLOOKUP(TableHandbook[[#This Row],[UDC]],TableSPPECULIN[],7,FALSE),"")</f>
        <v/>
      </c>
      <c r="AK46" s="232" t="str">
        <f>IFERROR(VLOOKUP(TableHandbook[[#This Row],[UDC]],TableSPPELNTCH[],7,FALSE),"")</f>
        <v/>
      </c>
      <c r="AL46" s="232"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1"/>
      <c r="P47" s="233" t="str">
        <f>IFERROR(VLOOKUP(TableHandbook[[#This Row],[UDC]],TableMCTEACH[],7,FALSE),"")</f>
        <v/>
      </c>
      <c r="Q47" s="232" t="str">
        <f>IFERROR(VLOOKUP(TableHandbook[[#This Row],[UDC]],TableMJRPTCHEC[],7,FALSE),"")</f>
        <v>Core</v>
      </c>
      <c r="R47" s="232" t="str">
        <f>IFERROR(VLOOKUP(TableHandbook[[#This Row],[UDC]],TableMJRPTCHPR[],7,FALSE),"")</f>
        <v>Core</v>
      </c>
      <c r="S47" s="232" t="str">
        <f>IFERROR(VLOOKUP(TableHandbook[[#This Row],[UDC]],TableMJRPTCHSC[],7,FALSE),"")</f>
        <v>Core</v>
      </c>
      <c r="T47" s="232" t="str">
        <f>IFERROR(VLOOKUP(TableHandbook[[#This Row],[UDC]],TableSTRPSCART[],7,FALSE),"")</f>
        <v/>
      </c>
      <c r="U47" s="232" t="str">
        <f>IFERROR(VLOOKUP(TableHandbook[[#This Row],[UDC]],TableSTRPSCENG[],7,FALSE),"")</f>
        <v/>
      </c>
      <c r="V47" s="232" t="str">
        <f>IFERROR(VLOOKUP(TableHandbook[[#This Row],[UDC]],TableSTRPSCHLP[],7,FALSE),"")</f>
        <v/>
      </c>
      <c r="W47" s="232" t="str">
        <f>IFERROR(VLOOKUP(TableHandbook[[#This Row],[UDC]],TableSTRPSCHUS[],7,FALSE),"")</f>
        <v/>
      </c>
      <c r="X47" s="232" t="str">
        <f>IFERROR(VLOOKUP(TableHandbook[[#This Row],[UDC]],TableSTRPSCMAT[],7,FALSE),"")</f>
        <v/>
      </c>
      <c r="Y47" s="232" t="str">
        <f>IFERROR(VLOOKUP(TableHandbook[[#This Row],[UDC]],TableSTRPSCSCI[],7,FALSE),"")</f>
        <v/>
      </c>
      <c r="Z47" s="232" t="str">
        <f>IFERROR(VLOOKUP(TableHandbook[[#This Row],[UDC]],TableSTRPSCFON[],7,FALSE),"")</f>
        <v/>
      </c>
      <c r="AA47" s="233" t="str">
        <f>IFERROR(VLOOKUP(TableHandbook[[#This Row],[UDC]],TableGCTESOL[],7,FALSE),"")</f>
        <v/>
      </c>
      <c r="AB47" s="232" t="str">
        <f>IFERROR(VLOOKUP(TableHandbook[[#This Row],[UDC]],TableMCTESOL[],7,FALSE),"")</f>
        <v>Core</v>
      </c>
      <c r="AC47" s="232" t="str">
        <f>IFERROR(VLOOKUP(TableHandbook[[#This Row],[UDC]],TableMCAPLING[],7,FALSE),"")</f>
        <v/>
      </c>
      <c r="AD47" s="233" t="str">
        <f>IFERROR(VLOOKUP(TableHandbook[[#This Row],[UDC]],TableGCEDHE[],7,FALSE),"")</f>
        <v/>
      </c>
      <c r="AE47" s="232" t="str">
        <f>IFERROR(VLOOKUP(TableHandbook[[#This Row],[UDC]],TableGCEDUC[],7,FALSE),"")</f>
        <v>Option</v>
      </c>
      <c r="AF47" s="232" t="str">
        <f>IFERROR(VLOOKUP(TableHandbook[[#This Row],[UDC]],TableGDEDUC[],7,FALSE),"")</f>
        <v/>
      </c>
      <c r="AG47" s="232" t="str">
        <f>IFERROR(VLOOKUP(TableHandbook[[#This Row],[UDC]],TableMJRPEDUPR[],7,FALSE),"")</f>
        <v>Core</v>
      </c>
      <c r="AH47" s="232" t="str">
        <f>IFERROR(VLOOKUP(TableHandbook[[#This Row],[UDC]],TableMJRPEDUSC[],7,FALSE),"")</f>
        <v/>
      </c>
      <c r="AI47" s="233" t="str">
        <f>IFERROR(VLOOKUP(TableHandbook[[#This Row],[UDC]],TableMCEDUC[],7,FALSE),"")</f>
        <v/>
      </c>
      <c r="AJ47" s="232" t="str">
        <f>IFERROR(VLOOKUP(TableHandbook[[#This Row],[UDC]],TableSPPECULIN[],7,FALSE),"")</f>
        <v/>
      </c>
      <c r="AK47" s="232" t="str">
        <f>IFERROR(VLOOKUP(TableHandbook[[#This Row],[UDC]],TableSPPELNTCH[],7,FALSE),"")</f>
        <v/>
      </c>
      <c r="AL47" s="232"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1"/>
      <c r="P48" s="233" t="str">
        <f>IFERROR(VLOOKUP(TableHandbook[[#This Row],[UDC]],TableMCTEACH[],7,FALSE),"")</f>
        <v/>
      </c>
      <c r="Q48" s="232" t="str">
        <f>IFERROR(VLOOKUP(TableHandbook[[#This Row],[UDC]],TableMJRPTCHEC[],7,FALSE),"")</f>
        <v>Core</v>
      </c>
      <c r="R48" s="232" t="str">
        <f>IFERROR(VLOOKUP(TableHandbook[[#This Row],[UDC]],TableMJRPTCHPR[],7,FALSE),"")</f>
        <v>Core</v>
      </c>
      <c r="S48" s="232" t="str">
        <f>IFERROR(VLOOKUP(TableHandbook[[#This Row],[UDC]],TableMJRPTCHSC[],7,FALSE),"")</f>
        <v>Core</v>
      </c>
      <c r="T48" s="232" t="str">
        <f>IFERROR(VLOOKUP(TableHandbook[[#This Row],[UDC]],TableSTRPSCART[],7,FALSE),"")</f>
        <v/>
      </c>
      <c r="U48" s="232" t="str">
        <f>IFERROR(VLOOKUP(TableHandbook[[#This Row],[UDC]],TableSTRPSCENG[],7,FALSE),"")</f>
        <v/>
      </c>
      <c r="V48" s="232" t="str">
        <f>IFERROR(VLOOKUP(TableHandbook[[#This Row],[UDC]],TableSTRPSCHLP[],7,FALSE),"")</f>
        <v/>
      </c>
      <c r="W48" s="232" t="str">
        <f>IFERROR(VLOOKUP(TableHandbook[[#This Row],[UDC]],TableSTRPSCHUS[],7,FALSE),"")</f>
        <v/>
      </c>
      <c r="X48" s="232" t="str">
        <f>IFERROR(VLOOKUP(TableHandbook[[#This Row],[UDC]],TableSTRPSCMAT[],7,FALSE),"")</f>
        <v/>
      </c>
      <c r="Y48" s="232" t="str">
        <f>IFERROR(VLOOKUP(TableHandbook[[#This Row],[UDC]],TableSTRPSCSCI[],7,FALSE),"")</f>
        <v/>
      </c>
      <c r="Z48" s="232" t="str">
        <f>IFERROR(VLOOKUP(TableHandbook[[#This Row],[UDC]],TableSTRPSCFON[],7,FALSE),"")</f>
        <v/>
      </c>
      <c r="AA48" s="233" t="str">
        <f>IFERROR(VLOOKUP(TableHandbook[[#This Row],[UDC]],TableGCTESOL[],7,FALSE),"")</f>
        <v/>
      </c>
      <c r="AB48" s="232" t="str">
        <f>IFERROR(VLOOKUP(TableHandbook[[#This Row],[UDC]],TableMCTESOL[],7,FALSE),"")</f>
        <v>Core</v>
      </c>
      <c r="AC48" s="232" t="str">
        <f>IFERROR(VLOOKUP(TableHandbook[[#This Row],[UDC]],TableMCAPLING[],7,FALSE),"")</f>
        <v/>
      </c>
      <c r="AD48" s="233" t="str">
        <f>IFERROR(VLOOKUP(TableHandbook[[#This Row],[UDC]],TableGCEDHE[],7,FALSE),"")</f>
        <v/>
      </c>
      <c r="AE48" s="232" t="str">
        <f>IFERROR(VLOOKUP(TableHandbook[[#This Row],[UDC]],TableGCEDUC[],7,FALSE),"")</f>
        <v>Option</v>
      </c>
      <c r="AF48" s="232" t="str">
        <f>IFERROR(VLOOKUP(TableHandbook[[#This Row],[UDC]],TableGDEDUC[],7,FALSE),"")</f>
        <v/>
      </c>
      <c r="AG48" s="232" t="str">
        <f>IFERROR(VLOOKUP(TableHandbook[[#This Row],[UDC]],TableMJRPEDUPR[],7,FALSE),"")</f>
        <v>Core</v>
      </c>
      <c r="AH48" s="232" t="str">
        <f>IFERROR(VLOOKUP(TableHandbook[[#This Row],[UDC]],TableMJRPEDUSC[],7,FALSE),"")</f>
        <v>Core</v>
      </c>
      <c r="AI48" s="233" t="str">
        <f>IFERROR(VLOOKUP(TableHandbook[[#This Row],[UDC]],TableMCEDUC[],7,FALSE),"")</f>
        <v/>
      </c>
      <c r="AJ48" s="232" t="str">
        <f>IFERROR(VLOOKUP(TableHandbook[[#This Row],[UDC]],TableSPPECULIN[],7,FALSE),"")</f>
        <v/>
      </c>
      <c r="AK48" s="232" t="str">
        <f>IFERROR(VLOOKUP(TableHandbook[[#This Row],[UDC]],TableSPPELNTCH[],7,FALSE),"")</f>
        <v/>
      </c>
      <c r="AL48" s="232"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1"/>
      <c r="P49" s="233" t="str">
        <f>IFERROR(VLOOKUP(TableHandbook[[#This Row],[UDC]],TableMCTEACH[],7,FALSE),"")</f>
        <v/>
      </c>
      <c r="Q49" s="232" t="str">
        <f>IFERROR(VLOOKUP(TableHandbook[[#This Row],[UDC]],TableMJRPTCHEC[],7,FALSE),"")</f>
        <v/>
      </c>
      <c r="R49" s="232" t="str">
        <f>IFERROR(VLOOKUP(TableHandbook[[#This Row],[UDC]],TableMJRPTCHPR[],7,FALSE),"")</f>
        <v>Core</v>
      </c>
      <c r="S49" s="232" t="str">
        <f>IFERROR(VLOOKUP(TableHandbook[[#This Row],[UDC]],TableMJRPTCHSC[],7,FALSE),"")</f>
        <v>Core</v>
      </c>
      <c r="T49" s="232" t="str">
        <f>IFERROR(VLOOKUP(TableHandbook[[#This Row],[UDC]],TableSTRPSCART[],7,FALSE),"")</f>
        <v/>
      </c>
      <c r="U49" s="232" t="str">
        <f>IFERROR(VLOOKUP(TableHandbook[[#This Row],[UDC]],TableSTRPSCENG[],7,FALSE),"")</f>
        <v/>
      </c>
      <c r="V49" s="232" t="str">
        <f>IFERROR(VLOOKUP(TableHandbook[[#This Row],[UDC]],TableSTRPSCHLP[],7,FALSE),"")</f>
        <v/>
      </c>
      <c r="W49" s="232" t="str">
        <f>IFERROR(VLOOKUP(TableHandbook[[#This Row],[UDC]],TableSTRPSCHUS[],7,FALSE),"")</f>
        <v/>
      </c>
      <c r="X49" s="232" t="str">
        <f>IFERROR(VLOOKUP(TableHandbook[[#This Row],[UDC]],TableSTRPSCMAT[],7,FALSE),"")</f>
        <v/>
      </c>
      <c r="Y49" s="232" t="str">
        <f>IFERROR(VLOOKUP(TableHandbook[[#This Row],[UDC]],TableSTRPSCSCI[],7,FALSE),"")</f>
        <v/>
      </c>
      <c r="Z49" s="232" t="str">
        <f>IFERROR(VLOOKUP(TableHandbook[[#This Row],[UDC]],TableSTRPSCFON[],7,FALSE),"")</f>
        <v/>
      </c>
      <c r="AA49" s="233" t="str">
        <f>IFERROR(VLOOKUP(TableHandbook[[#This Row],[UDC]],TableGCTESOL[],7,FALSE),"")</f>
        <v/>
      </c>
      <c r="AB49" s="232" t="str">
        <f>IFERROR(VLOOKUP(TableHandbook[[#This Row],[UDC]],TableMCTESOL[],7,FALSE),"")</f>
        <v/>
      </c>
      <c r="AC49" s="232" t="str">
        <f>IFERROR(VLOOKUP(TableHandbook[[#This Row],[UDC]],TableMCAPLING[],7,FALSE),"")</f>
        <v/>
      </c>
      <c r="AD49" s="233" t="str">
        <f>IFERROR(VLOOKUP(TableHandbook[[#This Row],[UDC]],TableGCEDHE[],7,FALSE),"")</f>
        <v/>
      </c>
      <c r="AE49" s="232" t="str">
        <f>IFERROR(VLOOKUP(TableHandbook[[#This Row],[UDC]],TableGCEDUC[],7,FALSE),"")</f>
        <v>Option</v>
      </c>
      <c r="AF49" s="232" t="str">
        <f>IFERROR(VLOOKUP(TableHandbook[[#This Row],[UDC]],TableGDEDUC[],7,FALSE),"")</f>
        <v/>
      </c>
      <c r="AG49" s="232" t="str">
        <f>IFERROR(VLOOKUP(TableHandbook[[#This Row],[UDC]],TableMJRPEDUPR[],7,FALSE),"")</f>
        <v/>
      </c>
      <c r="AH49" s="232" t="str">
        <f>IFERROR(VLOOKUP(TableHandbook[[#This Row],[UDC]],TableMJRPEDUSC[],7,FALSE),"")</f>
        <v>Core</v>
      </c>
      <c r="AI49" s="233" t="str">
        <f>IFERROR(VLOOKUP(TableHandbook[[#This Row],[UDC]],TableMCEDUC[],7,FALSE),"")</f>
        <v/>
      </c>
      <c r="AJ49" s="232" t="str">
        <f>IFERROR(VLOOKUP(TableHandbook[[#This Row],[UDC]],TableSPPECULIN[],7,FALSE),"")</f>
        <v/>
      </c>
      <c r="AK49" s="232" t="str">
        <f>IFERROR(VLOOKUP(TableHandbook[[#This Row],[UDC]],TableSPPELNTCH[],7,FALSE),"")</f>
        <v/>
      </c>
      <c r="AL49" s="232"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1"/>
      <c r="P50" s="233" t="str">
        <f>IFERROR(VLOOKUP(TableHandbook[[#This Row],[UDC]],TableMCTEACH[],7,FALSE),"")</f>
        <v/>
      </c>
      <c r="Q50" s="232" t="str">
        <f>IFERROR(VLOOKUP(TableHandbook[[#This Row],[UDC]],TableMJRPTCHEC[],7,FALSE),"")</f>
        <v>Core</v>
      </c>
      <c r="R50" s="232" t="str">
        <f>IFERROR(VLOOKUP(TableHandbook[[#This Row],[UDC]],TableMJRPTCHPR[],7,FALSE),"")</f>
        <v>Core</v>
      </c>
      <c r="S50" s="232" t="str">
        <f>IFERROR(VLOOKUP(TableHandbook[[#This Row],[UDC]],TableMJRPTCHSC[],7,FALSE),"")</f>
        <v/>
      </c>
      <c r="T50" s="232" t="str">
        <f>IFERROR(VLOOKUP(TableHandbook[[#This Row],[UDC]],TableSTRPSCART[],7,FALSE),"")</f>
        <v/>
      </c>
      <c r="U50" s="232" t="str">
        <f>IFERROR(VLOOKUP(TableHandbook[[#This Row],[UDC]],TableSTRPSCENG[],7,FALSE),"")</f>
        <v/>
      </c>
      <c r="V50" s="232" t="str">
        <f>IFERROR(VLOOKUP(TableHandbook[[#This Row],[UDC]],TableSTRPSCHLP[],7,FALSE),"")</f>
        <v/>
      </c>
      <c r="W50" s="232" t="str">
        <f>IFERROR(VLOOKUP(TableHandbook[[#This Row],[UDC]],TableSTRPSCHUS[],7,FALSE),"")</f>
        <v/>
      </c>
      <c r="X50" s="232" t="str">
        <f>IFERROR(VLOOKUP(TableHandbook[[#This Row],[UDC]],TableSTRPSCMAT[],7,FALSE),"")</f>
        <v/>
      </c>
      <c r="Y50" s="232" t="str">
        <f>IFERROR(VLOOKUP(TableHandbook[[#This Row],[UDC]],TableSTRPSCSCI[],7,FALSE),"")</f>
        <v/>
      </c>
      <c r="Z50" s="232" t="str">
        <f>IFERROR(VLOOKUP(TableHandbook[[#This Row],[UDC]],TableSTRPSCFON[],7,FALSE),"")</f>
        <v/>
      </c>
      <c r="AA50" s="233" t="str">
        <f>IFERROR(VLOOKUP(TableHandbook[[#This Row],[UDC]],TableGCTESOL[],7,FALSE),"")</f>
        <v/>
      </c>
      <c r="AB50" s="232" t="str">
        <f>IFERROR(VLOOKUP(TableHandbook[[#This Row],[UDC]],TableMCTESOL[],7,FALSE),"")</f>
        <v/>
      </c>
      <c r="AC50" s="232" t="str">
        <f>IFERROR(VLOOKUP(TableHandbook[[#This Row],[UDC]],TableMCAPLING[],7,FALSE),"")</f>
        <v/>
      </c>
      <c r="AD50" s="233" t="str">
        <f>IFERROR(VLOOKUP(TableHandbook[[#This Row],[UDC]],TableGCEDHE[],7,FALSE),"")</f>
        <v/>
      </c>
      <c r="AE50" s="232" t="str">
        <f>IFERROR(VLOOKUP(TableHandbook[[#This Row],[UDC]],TableGCEDUC[],7,FALSE),"")</f>
        <v>Option</v>
      </c>
      <c r="AF50" s="232" t="str">
        <f>IFERROR(VLOOKUP(TableHandbook[[#This Row],[UDC]],TableGDEDUC[],7,FALSE),"")</f>
        <v/>
      </c>
      <c r="AG50" s="232" t="str">
        <f>IFERROR(VLOOKUP(TableHandbook[[#This Row],[UDC]],TableMJRPEDUPR[],7,FALSE),"")</f>
        <v/>
      </c>
      <c r="AH50" s="232" t="str">
        <f>IFERROR(VLOOKUP(TableHandbook[[#This Row],[UDC]],TableMJRPEDUSC[],7,FALSE),"")</f>
        <v/>
      </c>
      <c r="AI50" s="233" t="str">
        <f>IFERROR(VLOOKUP(TableHandbook[[#This Row],[UDC]],TableMCEDUC[],7,FALSE),"")</f>
        <v/>
      </c>
      <c r="AJ50" s="232" t="str">
        <f>IFERROR(VLOOKUP(TableHandbook[[#This Row],[UDC]],TableSPPECULIN[],7,FALSE),"")</f>
        <v/>
      </c>
      <c r="AK50" s="232" t="str">
        <f>IFERROR(VLOOKUP(TableHandbook[[#This Row],[UDC]],TableSPPELNTCH[],7,FALSE),"")</f>
        <v/>
      </c>
      <c r="AL50" s="232"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1"/>
      <c r="P51" s="233" t="str">
        <f>IFERROR(VLOOKUP(TableHandbook[[#This Row],[UDC]],TableMCTEACH[],7,FALSE),"")</f>
        <v/>
      </c>
      <c r="Q51" s="232" t="str">
        <f>IFERROR(VLOOKUP(TableHandbook[[#This Row],[UDC]],TableMJRPTCHEC[],7,FALSE),"")</f>
        <v/>
      </c>
      <c r="R51" s="232" t="str">
        <f>IFERROR(VLOOKUP(TableHandbook[[#This Row],[UDC]],TableMJRPTCHPR[],7,FALSE),"")</f>
        <v/>
      </c>
      <c r="S51" s="232" t="str">
        <f>IFERROR(VLOOKUP(TableHandbook[[#This Row],[UDC]],TableMJRPTCHSC[],7,FALSE),"")</f>
        <v/>
      </c>
      <c r="T51" s="232" t="str">
        <f>IFERROR(VLOOKUP(TableHandbook[[#This Row],[UDC]],TableSTRPSCART[],7,FALSE),"")</f>
        <v/>
      </c>
      <c r="U51" s="232" t="str">
        <f>IFERROR(VLOOKUP(TableHandbook[[#This Row],[UDC]],TableSTRPSCENG[],7,FALSE),"")</f>
        <v/>
      </c>
      <c r="V51" s="232" t="str">
        <f>IFERROR(VLOOKUP(TableHandbook[[#This Row],[UDC]],TableSTRPSCHLP[],7,FALSE),"")</f>
        <v/>
      </c>
      <c r="W51" s="232" t="str">
        <f>IFERROR(VLOOKUP(TableHandbook[[#This Row],[UDC]],TableSTRPSCHUS[],7,FALSE),"")</f>
        <v/>
      </c>
      <c r="X51" s="232" t="str">
        <f>IFERROR(VLOOKUP(TableHandbook[[#This Row],[UDC]],TableSTRPSCMAT[],7,FALSE),"")</f>
        <v/>
      </c>
      <c r="Y51" s="232" t="str">
        <f>IFERROR(VLOOKUP(TableHandbook[[#This Row],[UDC]],TableSTRPSCSCI[],7,FALSE),"")</f>
        <v/>
      </c>
      <c r="Z51" s="232" t="str">
        <f>IFERROR(VLOOKUP(TableHandbook[[#This Row],[UDC]],TableSTRPSCFON[],7,FALSE),"")</f>
        <v/>
      </c>
      <c r="AA51" s="233" t="str">
        <f>IFERROR(VLOOKUP(TableHandbook[[#This Row],[UDC]],TableGCTESOL[],7,FALSE),"")</f>
        <v>Core</v>
      </c>
      <c r="AB51" s="232" t="str">
        <f>IFERROR(VLOOKUP(TableHandbook[[#This Row],[UDC]],TableMCTESOL[],7,FALSE),"")</f>
        <v>Core</v>
      </c>
      <c r="AC51" s="232" t="str">
        <f>IFERROR(VLOOKUP(TableHandbook[[#This Row],[UDC]],TableMCAPLING[],7,FALSE),"")</f>
        <v/>
      </c>
      <c r="AD51" s="233" t="str">
        <f>IFERROR(VLOOKUP(TableHandbook[[#This Row],[UDC]],TableGCEDHE[],7,FALSE),"")</f>
        <v/>
      </c>
      <c r="AE51" s="232" t="str">
        <f>IFERROR(VLOOKUP(TableHandbook[[#This Row],[UDC]],TableGCEDUC[],7,FALSE),"")</f>
        <v/>
      </c>
      <c r="AF51" s="232" t="str">
        <f>IFERROR(VLOOKUP(TableHandbook[[#This Row],[UDC]],TableGDEDUC[],7,FALSE),"")</f>
        <v/>
      </c>
      <c r="AG51" s="232" t="str">
        <f>IFERROR(VLOOKUP(TableHandbook[[#This Row],[UDC]],TableMJRPEDUPR[],7,FALSE),"")</f>
        <v/>
      </c>
      <c r="AH51" s="232" t="str">
        <f>IFERROR(VLOOKUP(TableHandbook[[#This Row],[UDC]],TableMJRPEDUSC[],7,FALSE),"")</f>
        <v/>
      </c>
      <c r="AI51" s="233" t="str">
        <f>IFERROR(VLOOKUP(TableHandbook[[#This Row],[UDC]],TableMCEDUC[],7,FALSE),"")</f>
        <v/>
      </c>
      <c r="AJ51" s="232" t="str">
        <f>IFERROR(VLOOKUP(TableHandbook[[#This Row],[UDC]],TableSPPECULIN[],7,FALSE),"")</f>
        <v/>
      </c>
      <c r="AK51" s="232" t="str">
        <f>IFERROR(VLOOKUP(TableHandbook[[#This Row],[UDC]],TableSPPELNTCH[],7,FALSE),"")</f>
        <v/>
      </c>
      <c r="AL51" s="232"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1"/>
      <c r="P52" s="233" t="str">
        <f>IFERROR(VLOOKUP(TableHandbook[[#This Row],[UDC]],TableMCTEACH[],7,FALSE),"")</f>
        <v/>
      </c>
      <c r="Q52" s="232" t="str">
        <f>IFERROR(VLOOKUP(TableHandbook[[#This Row],[UDC]],TableMJRPTCHEC[],7,FALSE),"")</f>
        <v/>
      </c>
      <c r="R52" s="232" t="str">
        <f>IFERROR(VLOOKUP(TableHandbook[[#This Row],[UDC]],TableMJRPTCHPR[],7,FALSE),"")</f>
        <v/>
      </c>
      <c r="S52" s="232" t="str">
        <f>IFERROR(VLOOKUP(TableHandbook[[#This Row],[UDC]],TableMJRPTCHSC[],7,FALSE),"")</f>
        <v/>
      </c>
      <c r="T52" s="232" t="str">
        <f>IFERROR(VLOOKUP(TableHandbook[[#This Row],[UDC]],TableSTRPSCART[],7,FALSE),"")</f>
        <v/>
      </c>
      <c r="U52" s="232" t="str">
        <f>IFERROR(VLOOKUP(TableHandbook[[#This Row],[UDC]],TableSTRPSCENG[],7,FALSE),"")</f>
        <v/>
      </c>
      <c r="V52" s="232" t="str">
        <f>IFERROR(VLOOKUP(TableHandbook[[#This Row],[UDC]],TableSTRPSCHLP[],7,FALSE),"")</f>
        <v/>
      </c>
      <c r="W52" s="232" t="str">
        <f>IFERROR(VLOOKUP(TableHandbook[[#This Row],[UDC]],TableSTRPSCHUS[],7,FALSE),"")</f>
        <v/>
      </c>
      <c r="X52" s="232" t="str">
        <f>IFERROR(VLOOKUP(TableHandbook[[#This Row],[UDC]],TableSTRPSCMAT[],7,FALSE),"")</f>
        <v/>
      </c>
      <c r="Y52" s="232" t="str">
        <f>IFERROR(VLOOKUP(TableHandbook[[#This Row],[UDC]],TableSTRPSCSCI[],7,FALSE),"")</f>
        <v/>
      </c>
      <c r="Z52" s="232" t="str">
        <f>IFERROR(VLOOKUP(TableHandbook[[#This Row],[UDC]],TableSTRPSCFON[],7,FALSE),"")</f>
        <v/>
      </c>
      <c r="AA52" s="233" t="str">
        <f>IFERROR(VLOOKUP(TableHandbook[[#This Row],[UDC]],TableGCTESOL[],7,FALSE),"")</f>
        <v>Core</v>
      </c>
      <c r="AB52" s="232" t="str">
        <f>IFERROR(VLOOKUP(TableHandbook[[#This Row],[UDC]],TableMCTESOL[],7,FALSE),"")</f>
        <v>Core</v>
      </c>
      <c r="AC52" s="232" t="str">
        <f>IFERROR(VLOOKUP(TableHandbook[[#This Row],[UDC]],TableMCAPLING[],7,FALSE),"")</f>
        <v/>
      </c>
      <c r="AD52" s="233" t="str">
        <f>IFERROR(VLOOKUP(TableHandbook[[#This Row],[UDC]],TableGCEDHE[],7,FALSE),"")</f>
        <v/>
      </c>
      <c r="AE52" s="232" t="str">
        <f>IFERROR(VLOOKUP(TableHandbook[[#This Row],[UDC]],TableGCEDUC[],7,FALSE),"")</f>
        <v/>
      </c>
      <c r="AF52" s="232" t="str">
        <f>IFERROR(VLOOKUP(TableHandbook[[#This Row],[UDC]],TableGDEDUC[],7,FALSE),"")</f>
        <v/>
      </c>
      <c r="AG52" s="232" t="str">
        <f>IFERROR(VLOOKUP(TableHandbook[[#This Row],[UDC]],TableMJRPEDUPR[],7,FALSE),"")</f>
        <v/>
      </c>
      <c r="AH52" s="232" t="str">
        <f>IFERROR(VLOOKUP(TableHandbook[[#This Row],[UDC]],TableMJRPEDUSC[],7,FALSE),"")</f>
        <v/>
      </c>
      <c r="AI52" s="233" t="str">
        <f>IFERROR(VLOOKUP(TableHandbook[[#This Row],[UDC]],TableMCEDUC[],7,FALSE),"")</f>
        <v/>
      </c>
      <c r="AJ52" s="232" t="str">
        <f>IFERROR(VLOOKUP(TableHandbook[[#This Row],[UDC]],TableSPPECULIN[],7,FALSE),"")</f>
        <v/>
      </c>
      <c r="AK52" s="232" t="str">
        <f>IFERROR(VLOOKUP(TableHandbook[[#This Row],[UDC]],TableSPPELNTCH[],7,FALSE),"")</f>
        <v/>
      </c>
      <c r="AL52" s="232"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1"/>
      <c r="P53" s="233" t="str">
        <f>IFERROR(VLOOKUP(TableHandbook[[#This Row],[UDC]],TableMCTEACH[],7,FALSE),"")</f>
        <v/>
      </c>
      <c r="Q53" s="232" t="str">
        <f>IFERROR(VLOOKUP(TableHandbook[[#This Row],[UDC]],TableMJRPTCHEC[],7,FALSE),"")</f>
        <v/>
      </c>
      <c r="R53" s="232" t="str">
        <f>IFERROR(VLOOKUP(TableHandbook[[#This Row],[UDC]],TableMJRPTCHPR[],7,FALSE),"")</f>
        <v/>
      </c>
      <c r="S53" s="232" t="str">
        <f>IFERROR(VLOOKUP(TableHandbook[[#This Row],[UDC]],TableMJRPTCHSC[],7,FALSE),"")</f>
        <v/>
      </c>
      <c r="T53" s="232" t="str">
        <f>IFERROR(VLOOKUP(TableHandbook[[#This Row],[UDC]],TableSTRPSCART[],7,FALSE),"")</f>
        <v/>
      </c>
      <c r="U53" s="232" t="str">
        <f>IFERROR(VLOOKUP(TableHandbook[[#This Row],[UDC]],TableSTRPSCENG[],7,FALSE),"")</f>
        <v/>
      </c>
      <c r="V53" s="232" t="str">
        <f>IFERROR(VLOOKUP(TableHandbook[[#This Row],[UDC]],TableSTRPSCHLP[],7,FALSE),"")</f>
        <v/>
      </c>
      <c r="W53" s="232" t="str">
        <f>IFERROR(VLOOKUP(TableHandbook[[#This Row],[UDC]],TableSTRPSCHUS[],7,FALSE),"")</f>
        <v/>
      </c>
      <c r="X53" s="232" t="str">
        <f>IFERROR(VLOOKUP(TableHandbook[[#This Row],[UDC]],TableSTRPSCMAT[],7,FALSE),"")</f>
        <v/>
      </c>
      <c r="Y53" s="232" t="str">
        <f>IFERROR(VLOOKUP(TableHandbook[[#This Row],[UDC]],TableSTRPSCSCI[],7,FALSE),"")</f>
        <v/>
      </c>
      <c r="Z53" s="232" t="str">
        <f>IFERROR(VLOOKUP(TableHandbook[[#This Row],[UDC]],TableSTRPSCFON[],7,FALSE),"")</f>
        <v/>
      </c>
      <c r="AA53" s="233" t="str">
        <f>IFERROR(VLOOKUP(TableHandbook[[#This Row],[UDC]],TableGCTESOL[],7,FALSE),"")</f>
        <v>Core</v>
      </c>
      <c r="AB53" s="232" t="str">
        <f>IFERROR(VLOOKUP(TableHandbook[[#This Row],[UDC]],TableMCTESOL[],7,FALSE),"")</f>
        <v>Core</v>
      </c>
      <c r="AC53" s="232" t="str">
        <f>IFERROR(VLOOKUP(TableHandbook[[#This Row],[UDC]],TableMCAPLING[],7,FALSE),"")</f>
        <v/>
      </c>
      <c r="AD53" s="233" t="str">
        <f>IFERROR(VLOOKUP(TableHandbook[[#This Row],[UDC]],TableGCEDHE[],7,FALSE),"")</f>
        <v/>
      </c>
      <c r="AE53" s="232" t="str">
        <f>IFERROR(VLOOKUP(TableHandbook[[#This Row],[UDC]],TableGCEDUC[],7,FALSE),"")</f>
        <v/>
      </c>
      <c r="AF53" s="232" t="str">
        <f>IFERROR(VLOOKUP(TableHandbook[[#This Row],[UDC]],TableGDEDUC[],7,FALSE),"")</f>
        <v/>
      </c>
      <c r="AG53" s="232" t="str">
        <f>IFERROR(VLOOKUP(TableHandbook[[#This Row],[UDC]],TableMJRPEDUPR[],7,FALSE),"")</f>
        <v/>
      </c>
      <c r="AH53" s="232" t="str">
        <f>IFERROR(VLOOKUP(TableHandbook[[#This Row],[UDC]],TableMJRPEDUSC[],7,FALSE),"")</f>
        <v/>
      </c>
      <c r="AI53" s="233" t="str">
        <f>IFERROR(VLOOKUP(TableHandbook[[#This Row],[UDC]],TableMCEDUC[],7,FALSE),"")</f>
        <v/>
      </c>
      <c r="AJ53" s="232" t="str">
        <f>IFERROR(VLOOKUP(TableHandbook[[#This Row],[UDC]],TableSPPECULIN[],7,FALSE),"")</f>
        <v/>
      </c>
      <c r="AK53" s="232" t="str">
        <f>IFERROR(VLOOKUP(TableHandbook[[#This Row],[UDC]],TableSPPELNTCH[],7,FALSE),"")</f>
        <v/>
      </c>
      <c r="AL53" s="232"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1"/>
      <c r="P54" s="233" t="str">
        <f>IFERROR(VLOOKUP(TableHandbook[[#This Row],[UDC]],TableMCTEACH[],7,FALSE),"")</f>
        <v/>
      </c>
      <c r="Q54" s="232" t="str">
        <f>IFERROR(VLOOKUP(TableHandbook[[#This Row],[UDC]],TableMJRPTCHEC[],7,FALSE),"")</f>
        <v/>
      </c>
      <c r="R54" s="232" t="str">
        <f>IFERROR(VLOOKUP(TableHandbook[[#This Row],[UDC]],TableMJRPTCHPR[],7,FALSE),"")</f>
        <v/>
      </c>
      <c r="S54" s="232" t="str">
        <f>IFERROR(VLOOKUP(TableHandbook[[#This Row],[UDC]],TableMJRPTCHSC[],7,FALSE),"")</f>
        <v/>
      </c>
      <c r="T54" s="232" t="str">
        <f>IFERROR(VLOOKUP(TableHandbook[[#This Row],[UDC]],TableSTRPSCART[],7,FALSE),"")</f>
        <v/>
      </c>
      <c r="U54" s="232" t="str">
        <f>IFERROR(VLOOKUP(TableHandbook[[#This Row],[UDC]],TableSTRPSCENG[],7,FALSE),"")</f>
        <v/>
      </c>
      <c r="V54" s="232" t="str">
        <f>IFERROR(VLOOKUP(TableHandbook[[#This Row],[UDC]],TableSTRPSCHLP[],7,FALSE),"")</f>
        <v/>
      </c>
      <c r="W54" s="232" t="str">
        <f>IFERROR(VLOOKUP(TableHandbook[[#This Row],[UDC]],TableSTRPSCHUS[],7,FALSE),"")</f>
        <v/>
      </c>
      <c r="X54" s="232" t="str">
        <f>IFERROR(VLOOKUP(TableHandbook[[#This Row],[UDC]],TableSTRPSCMAT[],7,FALSE),"")</f>
        <v/>
      </c>
      <c r="Y54" s="232" t="str">
        <f>IFERROR(VLOOKUP(TableHandbook[[#This Row],[UDC]],TableSTRPSCSCI[],7,FALSE),"")</f>
        <v/>
      </c>
      <c r="Z54" s="232" t="str">
        <f>IFERROR(VLOOKUP(TableHandbook[[#This Row],[UDC]],TableSTRPSCFON[],7,FALSE),"")</f>
        <v/>
      </c>
      <c r="AA54" s="233" t="str">
        <f>IFERROR(VLOOKUP(TableHandbook[[#This Row],[UDC]],TableGCTESOL[],7,FALSE),"")</f>
        <v>Core</v>
      </c>
      <c r="AB54" s="232" t="str">
        <f>IFERROR(VLOOKUP(TableHandbook[[#This Row],[UDC]],TableMCTESOL[],7,FALSE),"")</f>
        <v>Core</v>
      </c>
      <c r="AC54" s="232" t="str">
        <f>IFERROR(VLOOKUP(TableHandbook[[#This Row],[UDC]],TableMCAPLING[],7,FALSE),"")</f>
        <v/>
      </c>
      <c r="AD54" s="233" t="str">
        <f>IFERROR(VLOOKUP(TableHandbook[[#This Row],[UDC]],TableGCEDHE[],7,FALSE),"")</f>
        <v/>
      </c>
      <c r="AE54" s="232" t="str">
        <f>IFERROR(VLOOKUP(TableHandbook[[#This Row],[UDC]],TableGCEDUC[],7,FALSE),"")</f>
        <v/>
      </c>
      <c r="AF54" s="232" t="str">
        <f>IFERROR(VLOOKUP(TableHandbook[[#This Row],[UDC]],TableGDEDUC[],7,FALSE),"")</f>
        <v/>
      </c>
      <c r="AG54" s="232" t="str">
        <f>IFERROR(VLOOKUP(TableHandbook[[#This Row],[UDC]],TableMJRPEDUPR[],7,FALSE),"")</f>
        <v/>
      </c>
      <c r="AH54" s="232" t="str">
        <f>IFERROR(VLOOKUP(TableHandbook[[#This Row],[UDC]],TableMJRPEDUSC[],7,FALSE),"")</f>
        <v/>
      </c>
      <c r="AI54" s="233" t="str">
        <f>IFERROR(VLOOKUP(TableHandbook[[#This Row],[UDC]],TableMCEDUC[],7,FALSE),"")</f>
        <v/>
      </c>
      <c r="AJ54" s="232" t="str">
        <f>IFERROR(VLOOKUP(TableHandbook[[#This Row],[UDC]],TableSPPECULIN[],7,FALSE),"")</f>
        <v/>
      </c>
      <c r="AK54" s="232" t="str">
        <f>IFERROR(VLOOKUP(TableHandbook[[#This Row],[UDC]],TableSPPELNTCH[],7,FALSE),"")</f>
        <v/>
      </c>
      <c r="AL54" s="232"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1"/>
      <c r="P55" s="233" t="str">
        <f>IFERROR(VLOOKUP(TableHandbook[[#This Row],[UDC]],TableMCTEACH[],7,FALSE),"")</f>
        <v/>
      </c>
      <c r="Q55" s="232" t="str">
        <f>IFERROR(VLOOKUP(TableHandbook[[#This Row],[UDC]],TableMJRPTCHEC[],7,FALSE),"")</f>
        <v>Core</v>
      </c>
      <c r="R55" s="232" t="str">
        <f>IFERROR(VLOOKUP(TableHandbook[[#This Row],[UDC]],TableMJRPTCHPR[],7,FALSE),"")</f>
        <v>Core</v>
      </c>
      <c r="S55" s="232" t="str">
        <f>IFERROR(VLOOKUP(TableHandbook[[#This Row],[UDC]],TableMJRPTCHSC[],7,FALSE),"")</f>
        <v/>
      </c>
      <c r="T55" s="232" t="str">
        <f>IFERROR(VLOOKUP(TableHandbook[[#This Row],[UDC]],TableSTRPSCART[],7,FALSE),"")</f>
        <v/>
      </c>
      <c r="U55" s="232" t="str">
        <f>IFERROR(VLOOKUP(TableHandbook[[#This Row],[UDC]],TableSTRPSCENG[],7,FALSE),"")</f>
        <v/>
      </c>
      <c r="V55" s="232" t="str">
        <f>IFERROR(VLOOKUP(TableHandbook[[#This Row],[UDC]],TableSTRPSCHLP[],7,FALSE),"")</f>
        <v/>
      </c>
      <c r="W55" s="232" t="str">
        <f>IFERROR(VLOOKUP(TableHandbook[[#This Row],[UDC]],TableSTRPSCHUS[],7,FALSE),"")</f>
        <v/>
      </c>
      <c r="X55" s="232" t="str">
        <f>IFERROR(VLOOKUP(TableHandbook[[#This Row],[UDC]],TableSTRPSCMAT[],7,FALSE),"")</f>
        <v/>
      </c>
      <c r="Y55" s="232" t="str">
        <f>IFERROR(VLOOKUP(TableHandbook[[#This Row],[UDC]],TableSTRPSCSCI[],7,FALSE),"")</f>
        <v/>
      </c>
      <c r="Z55" s="232" t="str">
        <f>IFERROR(VLOOKUP(TableHandbook[[#This Row],[UDC]],TableSTRPSCFON[],7,FALSE),"")</f>
        <v/>
      </c>
      <c r="AA55" s="233" t="str">
        <f>IFERROR(VLOOKUP(TableHandbook[[#This Row],[UDC]],TableGCTESOL[],7,FALSE),"")</f>
        <v/>
      </c>
      <c r="AB55" s="232" t="str">
        <f>IFERROR(VLOOKUP(TableHandbook[[#This Row],[UDC]],TableMCTESOL[],7,FALSE),"")</f>
        <v/>
      </c>
      <c r="AC55" s="232" t="str">
        <f>IFERROR(VLOOKUP(TableHandbook[[#This Row],[UDC]],TableMCAPLING[],7,FALSE),"")</f>
        <v/>
      </c>
      <c r="AD55" s="233" t="str">
        <f>IFERROR(VLOOKUP(TableHandbook[[#This Row],[UDC]],TableGCEDHE[],7,FALSE),"")</f>
        <v/>
      </c>
      <c r="AE55" s="232" t="str">
        <f>IFERROR(VLOOKUP(TableHandbook[[#This Row],[UDC]],TableGCEDUC[],7,FALSE),"")</f>
        <v/>
      </c>
      <c r="AF55" s="232" t="str">
        <f>IFERROR(VLOOKUP(TableHandbook[[#This Row],[UDC]],TableGDEDUC[],7,FALSE),"")</f>
        <v/>
      </c>
      <c r="AG55" s="232" t="str">
        <f>IFERROR(VLOOKUP(TableHandbook[[#This Row],[UDC]],TableMJRPEDUPR[],7,FALSE),"")</f>
        <v>Core</v>
      </c>
      <c r="AH55" s="232" t="str">
        <f>IFERROR(VLOOKUP(TableHandbook[[#This Row],[UDC]],TableMJRPEDUSC[],7,FALSE),"")</f>
        <v/>
      </c>
      <c r="AI55" s="233" t="str">
        <f>IFERROR(VLOOKUP(TableHandbook[[#This Row],[UDC]],TableMCEDUC[],7,FALSE),"")</f>
        <v/>
      </c>
      <c r="AJ55" s="232" t="str">
        <f>IFERROR(VLOOKUP(TableHandbook[[#This Row],[UDC]],TableSPPECULIN[],7,FALSE),"")</f>
        <v/>
      </c>
      <c r="AK55" s="232" t="str">
        <f>IFERROR(VLOOKUP(TableHandbook[[#This Row],[UDC]],TableSPPELNTCH[],7,FALSE),"")</f>
        <v/>
      </c>
      <c r="AL55" s="232"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1"/>
      <c r="P56" s="233" t="str">
        <f>IFERROR(VLOOKUP(TableHandbook[[#This Row],[UDC]],TableMCTEACH[],7,FALSE),"")</f>
        <v/>
      </c>
      <c r="Q56" s="232" t="str">
        <f>IFERROR(VLOOKUP(TableHandbook[[#This Row],[UDC]],TableMJRPTCHEC[],7,FALSE),"")</f>
        <v/>
      </c>
      <c r="R56" s="232" t="str">
        <f>IFERROR(VLOOKUP(TableHandbook[[#This Row],[UDC]],TableMJRPTCHPR[],7,FALSE),"")</f>
        <v/>
      </c>
      <c r="S56" s="232" t="str">
        <f>IFERROR(VLOOKUP(TableHandbook[[#This Row],[UDC]],TableMJRPTCHSC[],7,FALSE),"")</f>
        <v/>
      </c>
      <c r="T56" s="232" t="str">
        <f>IFERROR(VLOOKUP(TableHandbook[[#This Row],[UDC]],TableSTRPSCART[],7,FALSE),"")</f>
        <v/>
      </c>
      <c r="U56" s="232" t="str">
        <f>IFERROR(VLOOKUP(TableHandbook[[#This Row],[UDC]],TableSTRPSCENG[],7,FALSE),"")</f>
        <v/>
      </c>
      <c r="V56" s="232" t="str">
        <f>IFERROR(VLOOKUP(TableHandbook[[#This Row],[UDC]],TableSTRPSCHLP[],7,FALSE),"")</f>
        <v/>
      </c>
      <c r="W56" s="232" t="str">
        <f>IFERROR(VLOOKUP(TableHandbook[[#This Row],[UDC]],TableSTRPSCHUS[],7,FALSE),"")</f>
        <v/>
      </c>
      <c r="X56" s="232" t="str">
        <f>IFERROR(VLOOKUP(TableHandbook[[#This Row],[UDC]],TableSTRPSCMAT[],7,FALSE),"")</f>
        <v/>
      </c>
      <c r="Y56" s="232" t="str">
        <f>IFERROR(VLOOKUP(TableHandbook[[#This Row],[UDC]],TableSTRPSCSCI[],7,FALSE),"")</f>
        <v/>
      </c>
      <c r="Z56" s="232" t="str">
        <f>IFERROR(VLOOKUP(TableHandbook[[#This Row],[UDC]],TableSTRPSCFON[],7,FALSE),"")</f>
        <v>Core</v>
      </c>
      <c r="AA56" s="233" t="str">
        <f>IFERROR(VLOOKUP(TableHandbook[[#This Row],[UDC]],TableGCTESOL[],7,FALSE),"")</f>
        <v/>
      </c>
      <c r="AB56" s="232" t="str">
        <f>IFERROR(VLOOKUP(TableHandbook[[#This Row],[UDC]],TableMCTESOL[],7,FALSE),"")</f>
        <v>Core</v>
      </c>
      <c r="AC56" s="232" t="str">
        <f>IFERROR(VLOOKUP(TableHandbook[[#This Row],[UDC]],TableMCAPLING[],7,FALSE),"")</f>
        <v/>
      </c>
      <c r="AD56" s="233" t="str">
        <f>IFERROR(VLOOKUP(TableHandbook[[#This Row],[UDC]],TableGCEDHE[],7,FALSE),"")</f>
        <v/>
      </c>
      <c r="AE56" s="232" t="str">
        <f>IFERROR(VLOOKUP(TableHandbook[[#This Row],[UDC]],TableGCEDUC[],7,FALSE),"")</f>
        <v>Option</v>
      </c>
      <c r="AF56" s="232" t="str">
        <f>IFERROR(VLOOKUP(TableHandbook[[#This Row],[UDC]],TableGDEDUC[],7,FALSE),"")</f>
        <v/>
      </c>
      <c r="AG56" s="232" t="str">
        <f>IFERROR(VLOOKUP(TableHandbook[[#This Row],[UDC]],TableMJRPEDUPR[],7,FALSE),"")</f>
        <v/>
      </c>
      <c r="AH56" s="232" t="str">
        <f>IFERROR(VLOOKUP(TableHandbook[[#This Row],[UDC]],TableMJRPEDUSC[],7,FALSE),"")</f>
        <v/>
      </c>
      <c r="AI56" s="233" t="str">
        <f>IFERROR(VLOOKUP(TableHandbook[[#This Row],[UDC]],TableMCEDUC[],7,FALSE),"")</f>
        <v/>
      </c>
      <c r="AJ56" s="232" t="str">
        <f>IFERROR(VLOOKUP(TableHandbook[[#This Row],[UDC]],TableSPPECULIN[],7,FALSE),"")</f>
        <v/>
      </c>
      <c r="AK56" s="232" t="str">
        <f>IFERROR(VLOOKUP(TableHandbook[[#This Row],[UDC]],TableSPPELNTCH[],7,FALSE),"")</f>
        <v/>
      </c>
      <c r="AL56" s="232"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1"/>
      <c r="P57" s="233" t="str">
        <f>IFERROR(VLOOKUP(TableHandbook[[#This Row],[UDC]],TableMCTEACH[],7,FALSE),"")</f>
        <v/>
      </c>
      <c r="Q57" s="232" t="str">
        <f>IFERROR(VLOOKUP(TableHandbook[[#This Row],[UDC]],TableMJRPTCHEC[],7,FALSE),"")</f>
        <v/>
      </c>
      <c r="R57" s="232" t="str">
        <f>IFERROR(VLOOKUP(TableHandbook[[#This Row],[UDC]],TableMJRPTCHPR[],7,FALSE),"")</f>
        <v/>
      </c>
      <c r="S57" s="232" t="str">
        <f>IFERROR(VLOOKUP(TableHandbook[[#This Row],[UDC]],TableMJRPTCHSC[],7,FALSE),"")</f>
        <v/>
      </c>
      <c r="T57" s="232" t="str">
        <f>IFERROR(VLOOKUP(TableHandbook[[#This Row],[UDC]],TableSTRPSCART[],7,FALSE),"")</f>
        <v/>
      </c>
      <c r="U57" s="232" t="str">
        <f>IFERROR(VLOOKUP(TableHandbook[[#This Row],[UDC]],TableSTRPSCENG[],7,FALSE),"")</f>
        <v/>
      </c>
      <c r="V57" s="232" t="str">
        <f>IFERROR(VLOOKUP(TableHandbook[[#This Row],[UDC]],TableSTRPSCHLP[],7,FALSE),"")</f>
        <v/>
      </c>
      <c r="W57" s="232" t="str">
        <f>IFERROR(VLOOKUP(TableHandbook[[#This Row],[UDC]],TableSTRPSCHUS[],7,FALSE),"")</f>
        <v/>
      </c>
      <c r="X57" s="232" t="str">
        <f>IFERROR(VLOOKUP(TableHandbook[[#This Row],[UDC]],TableSTRPSCMAT[],7,FALSE),"")</f>
        <v/>
      </c>
      <c r="Y57" s="232" t="str">
        <f>IFERROR(VLOOKUP(TableHandbook[[#This Row],[UDC]],TableSTRPSCSCI[],7,FALSE),"")</f>
        <v/>
      </c>
      <c r="Z57" s="232" t="str">
        <f>IFERROR(VLOOKUP(TableHandbook[[#This Row],[UDC]],TableSTRPSCFON[],7,FALSE),"")</f>
        <v/>
      </c>
      <c r="AA57" s="233" t="str">
        <f>IFERROR(VLOOKUP(TableHandbook[[#This Row],[UDC]],TableGCTESOL[],7,FALSE),"")</f>
        <v/>
      </c>
      <c r="AB57" s="232" t="str">
        <f>IFERROR(VLOOKUP(TableHandbook[[#This Row],[UDC]],TableMCTESOL[],7,FALSE),"")</f>
        <v/>
      </c>
      <c r="AC57" s="232" t="str">
        <f>IFERROR(VLOOKUP(TableHandbook[[#This Row],[UDC]],TableMCAPLING[],7,FALSE),"")</f>
        <v/>
      </c>
      <c r="AD57" s="233" t="str">
        <f>IFERROR(VLOOKUP(TableHandbook[[#This Row],[UDC]],TableGCEDHE[],7,FALSE),"")</f>
        <v/>
      </c>
      <c r="AE57" s="232" t="str">
        <f>IFERROR(VLOOKUP(TableHandbook[[#This Row],[UDC]],TableGCEDUC[],7,FALSE),"")</f>
        <v/>
      </c>
      <c r="AF57" s="232" t="str">
        <f>IFERROR(VLOOKUP(TableHandbook[[#This Row],[UDC]],TableGDEDUC[],7,FALSE),"")</f>
        <v/>
      </c>
      <c r="AG57" s="232" t="str">
        <f>IFERROR(VLOOKUP(TableHandbook[[#This Row],[UDC]],TableMJRPEDUPR[],7,FALSE),"")</f>
        <v/>
      </c>
      <c r="AH57" s="232" t="str">
        <f>IFERROR(VLOOKUP(TableHandbook[[#This Row],[UDC]],TableMJRPEDUSC[],7,FALSE),"")</f>
        <v/>
      </c>
      <c r="AI57" s="233" t="str">
        <f>IFERROR(VLOOKUP(TableHandbook[[#This Row],[UDC]],TableMCEDUC[],7,FALSE),"")</f>
        <v>Core</v>
      </c>
      <c r="AJ57" s="232" t="str">
        <f>IFERROR(VLOOKUP(TableHandbook[[#This Row],[UDC]],TableSPPECULIN[],7,FALSE),"")</f>
        <v/>
      </c>
      <c r="AK57" s="232" t="str">
        <f>IFERROR(VLOOKUP(TableHandbook[[#This Row],[UDC]],TableSPPELNTCH[],7,FALSE),"")</f>
        <v/>
      </c>
      <c r="AL57" s="232" t="str">
        <f>IFERROR(VLOOKUP(TableHandbook[[#This Row],[UDC]],TableSPPESTEME[],7,FALSE),"")</f>
        <v/>
      </c>
    </row>
    <row r="58" spans="1:38" x14ac:dyDescent="0.25">
      <c r="A58" s="2" t="s">
        <v>184</v>
      </c>
      <c r="B58" s="3">
        <v>2</v>
      </c>
      <c r="C58" s="3"/>
      <c r="D58" s="2" t="s">
        <v>392</v>
      </c>
      <c r="E58" s="3">
        <v>50</v>
      </c>
      <c r="F58" s="264"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1"/>
      <c r="P58" s="233" t="str">
        <f>IFERROR(VLOOKUP(TableHandbook[[#This Row],[UDC]],TableMCTEACH[],7,FALSE),"")</f>
        <v/>
      </c>
      <c r="Q58" s="232" t="str">
        <f>IFERROR(VLOOKUP(TableHandbook[[#This Row],[UDC]],TableMJRPTCHEC[],7,FALSE),"")</f>
        <v/>
      </c>
      <c r="R58" s="232" t="str">
        <f>IFERROR(VLOOKUP(TableHandbook[[#This Row],[UDC]],TableMJRPTCHPR[],7,FALSE),"")</f>
        <v/>
      </c>
      <c r="S58" s="232" t="str">
        <f>IFERROR(VLOOKUP(TableHandbook[[#This Row],[UDC]],TableMJRPTCHSC[],7,FALSE),"")</f>
        <v/>
      </c>
      <c r="T58" s="232" t="str">
        <f>IFERROR(VLOOKUP(TableHandbook[[#This Row],[UDC]],TableSTRPSCART[],7,FALSE),"")</f>
        <v/>
      </c>
      <c r="U58" s="232" t="str">
        <f>IFERROR(VLOOKUP(TableHandbook[[#This Row],[UDC]],TableSTRPSCENG[],7,FALSE),"")</f>
        <v/>
      </c>
      <c r="V58" s="232" t="str">
        <f>IFERROR(VLOOKUP(TableHandbook[[#This Row],[UDC]],TableSTRPSCHLP[],7,FALSE),"")</f>
        <v/>
      </c>
      <c r="W58" s="232" t="str">
        <f>IFERROR(VLOOKUP(TableHandbook[[#This Row],[UDC]],TableSTRPSCHUS[],7,FALSE),"")</f>
        <v/>
      </c>
      <c r="X58" s="232" t="str">
        <f>IFERROR(VLOOKUP(TableHandbook[[#This Row],[UDC]],TableSTRPSCMAT[],7,FALSE),"")</f>
        <v/>
      </c>
      <c r="Y58" s="232" t="str">
        <f>IFERROR(VLOOKUP(TableHandbook[[#This Row],[UDC]],TableSTRPSCSCI[],7,FALSE),"")</f>
        <v/>
      </c>
      <c r="Z58" s="232" t="str">
        <f>IFERROR(VLOOKUP(TableHandbook[[#This Row],[UDC]],TableSTRPSCFON[],7,FALSE),"")</f>
        <v/>
      </c>
      <c r="AA58" s="233" t="str">
        <f>IFERROR(VLOOKUP(TableHandbook[[#This Row],[UDC]],TableGCTESOL[],7,FALSE),"")</f>
        <v/>
      </c>
      <c r="AB58" s="232" t="str">
        <f>IFERROR(VLOOKUP(TableHandbook[[#This Row],[UDC]],TableMCTESOL[],7,FALSE),"")</f>
        <v>Core</v>
      </c>
      <c r="AC58" s="232" t="str">
        <f>IFERROR(VLOOKUP(TableHandbook[[#This Row],[UDC]],TableMCAPLING[],7,FALSE),"")</f>
        <v>Core</v>
      </c>
      <c r="AD58" s="233" t="str">
        <f>IFERROR(VLOOKUP(TableHandbook[[#This Row],[UDC]],TableGCEDHE[],7,FALSE),"")</f>
        <v/>
      </c>
      <c r="AE58" s="232" t="str">
        <f>IFERROR(VLOOKUP(TableHandbook[[#This Row],[UDC]],TableGCEDUC[],7,FALSE),"")</f>
        <v/>
      </c>
      <c r="AF58" s="232" t="str">
        <f>IFERROR(VLOOKUP(TableHandbook[[#This Row],[UDC]],TableGDEDUC[],7,FALSE),"")</f>
        <v/>
      </c>
      <c r="AG58" s="232" t="str">
        <f>IFERROR(VLOOKUP(TableHandbook[[#This Row],[UDC]],TableMJRPEDUPR[],7,FALSE),"")</f>
        <v/>
      </c>
      <c r="AH58" s="232" t="str">
        <f>IFERROR(VLOOKUP(TableHandbook[[#This Row],[UDC]],TableMJRPEDUSC[],7,FALSE),"")</f>
        <v/>
      </c>
      <c r="AI58" s="233" t="str">
        <f>IFERROR(VLOOKUP(TableHandbook[[#This Row],[UDC]],TableMCEDUC[],7,FALSE),"")</f>
        <v>Core</v>
      </c>
      <c r="AJ58" s="232" t="str">
        <f>IFERROR(VLOOKUP(TableHandbook[[#This Row],[UDC]],TableSPPECULIN[],7,FALSE),"")</f>
        <v/>
      </c>
      <c r="AK58" s="232" t="str">
        <f>IFERROR(VLOOKUP(TableHandbook[[#This Row],[UDC]],TableSPPELNTCH[],7,FALSE),"")</f>
        <v/>
      </c>
      <c r="AL58" s="232"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1"/>
      <c r="P59" s="233" t="str">
        <f>IFERROR(VLOOKUP(TableHandbook[[#This Row],[UDC]],TableMCTEACH[],7,FALSE),"")</f>
        <v/>
      </c>
      <c r="Q59" s="232" t="str">
        <f>IFERROR(VLOOKUP(TableHandbook[[#This Row],[UDC]],TableMJRPTCHEC[],7,FALSE),"")</f>
        <v/>
      </c>
      <c r="R59" s="232" t="str">
        <f>IFERROR(VLOOKUP(TableHandbook[[#This Row],[UDC]],TableMJRPTCHPR[],7,FALSE),"")</f>
        <v/>
      </c>
      <c r="S59" s="232" t="str">
        <f>IFERROR(VLOOKUP(TableHandbook[[#This Row],[UDC]],TableMJRPTCHSC[],7,FALSE),"")</f>
        <v/>
      </c>
      <c r="T59" s="232" t="str">
        <f>IFERROR(VLOOKUP(TableHandbook[[#This Row],[UDC]],TableSTRPSCART[],7,FALSE),"")</f>
        <v/>
      </c>
      <c r="U59" s="232" t="str">
        <f>IFERROR(VLOOKUP(TableHandbook[[#This Row],[UDC]],TableSTRPSCENG[],7,FALSE),"")</f>
        <v/>
      </c>
      <c r="V59" s="232" t="str">
        <f>IFERROR(VLOOKUP(TableHandbook[[#This Row],[UDC]],TableSTRPSCHLP[],7,FALSE),"")</f>
        <v/>
      </c>
      <c r="W59" s="232" t="str">
        <f>IFERROR(VLOOKUP(TableHandbook[[#This Row],[UDC]],TableSTRPSCHUS[],7,FALSE),"")</f>
        <v/>
      </c>
      <c r="X59" s="232" t="str">
        <f>IFERROR(VLOOKUP(TableHandbook[[#This Row],[UDC]],TableSTRPSCMAT[],7,FALSE),"")</f>
        <v/>
      </c>
      <c r="Y59" s="232" t="str">
        <f>IFERROR(VLOOKUP(TableHandbook[[#This Row],[UDC]],TableSTRPSCSCI[],7,FALSE),"")</f>
        <v/>
      </c>
      <c r="Z59" s="232" t="str">
        <f>IFERROR(VLOOKUP(TableHandbook[[#This Row],[UDC]],TableSTRPSCFON[],7,FALSE),"")</f>
        <v/>
      </c>
      <c r="AA59" s="233" t="str">
        <f>IFERROR(VLOOKUP(TableHandbook[[#This Row],[UDC]],TableGCTESOL[],7,FALSE),"")</f>
        <v/>
      </c>
      <c r="AB59" s="232" t="str">
        <f>IFERROR(VLOOKUP(TableHandbook[[#This Row],[UDC]],TableMCTESOL[],7,FALSE),"")</f>
        <v>Core</v>
      </c>
      <c r="AC59" s="232" t="str">
        <f>IFERROR(VLOOKUP(TableHandbook[[#This Row],[UDC]],TableMCAPLING[],7,FALSE),"")</f>
        <v>Core</v>
      </c>
      <c r="AD59" s="233" t="str">
        <f>IFERROR(VLOOKUP(TableHandbook[[#This Row],[UDC]],TableGCEDHE[],7,FALSE),"")</f>
        <v/>
      </c>
      <c r="AE59" s="232" t="str">
        <f>IFERROR(VLOOKUP(TableHandbook[[#This Row],[UDC]],TableGCEDUC[],7,FALSE),"")</f>
        <v/>
      </c>
      <c r="AF59" s="232" t="str">
        <f>IFERROR(VLOOKUP(TableHandbook[[#This Row],[UDC]],TableGDEDUC[],7,FALSE),"")</f>
        <v/>
      </c>
      <c r="AG59" s="232" t="str">
        <f>IFERROR(VLOOKUP(TableHandbook[[#This Row],[UDC]],TableMJRPEDUPR[],7,FALSE),"")</f>
        <v/>
      </c>
      <c r="AH59" s="232" t="str">
        <f>IFERROR(VLOOKUP(TableHandbook[[#This Row],[UDC]],TableMJRPEDUSC[],7,FALSE),"")</f>
        <v/>
      </c>
      <c r="AI59" s="233" t="str">
        <f>IFERROR(VLOOKUP(TableHandbook[[#This Row],[UDC]],TableMCEDUC[],7,FALSE),"")</f>
        <v>Option</v>
      </c>
      <c r="AJ59" s="232" t="str">
        <f>IFERROR(VLOOKUP(TableHandbook[[#This Row],[UDC]],TableSPPECULIN[],7,FALSE),"")</f>
        <v>Core</v>
      </c>
      <c r="AK59" s="232" t="str">
        <f>IFERROR(VLOOKUP(TableHandbook[[#This Row],[UDC]],TableSPPELNTCH[],7,FALSE),"")</f>
        <v/>
      </c>
      <c r="AL59" s="232"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1"/>
      <c r="P60" s="233" t="str">
        <f>IFERROR(VLOOKUP(TableHandbook[[#This Row],[UDC]],TableMCTEACH[],7,FALSE),"")</f>
        <v/>
      </c>
      <c r="Q60" s="232" t="str">
        <f>IFERROR(VLOOKUP(TableHandbook[[#This Row],[UDC]],TableMJRPTCHEC[],7,FALSE),"")</f>
        <v/>
      </c>
      <c r="R60" s="232" t="str">
        <f>IFERROR(VLOOKUP(TableHandbook[[#This Row],[UDC]],TableMJRPTCHPR[],7,FALSE),"")</f>
        <v/>
      </c>
      <c r="S60" s="232" t="str">
        <f>IFERROR(VLOOKUP(TableHandbook[[#This Row],[UDC]],TableMJRPTCHSC[],7,FALSE),"")</f>
        <v/>
      </c>
      <c r="T60" s="232" t="str">
        <f>IFERROR(VLOOKUP(TableHandbook[[#This Row],[UDC]],TableSTRPSCART[],7,FALSE),"")</f>
        <v/>
      </c>
      <c r="U60" s="232" t="str">
        <f>IFERROR(VLOOKUP(TableHandbook[[#This Row],[UDC]],TableSTRPSCENG[],7,FALSE),"")</f>
        <v/>
      </c>
      <c r="V60" s="232" t="str">
        <f>IFERROR(VLOOKUP(TableHandbook[[#This Row],[UDC]],TableSTRPSCHLP[],7,FALSE),"")</f>
        <v/>
      </c>
      <c r="W60" s="232" t="str">
        <f>IFERROR(VLOOKUP(TableHandbook[[#This Row],[UDC]],TableSTRPSCHUS[],7,FALSE),"")</f>
        <v/>
      </c>
      <c r="X60" s="232" t="str">
        <f>IFERROR(VLOOKUP(TableHandbook[[#This Row],[UDC]],TableSTRPSCMAT[],7,FALSE),"")</f>
        <v/>
      </c>
      <c r="Y60" s="232" t="str">
        <f>IFERROR(VLOOKUP(TableHandbook[[#This Row],[UDC]],TableSTRPSCSCI[],7,FALSE),"")</f>
        <v/>
      </c>
      <c r="Z60" s="232" t="str">
        <f>IFERROR(VLOOKUP(TableHandbook[[#This Row],[UDC]],TableSTRPSCFON[],7,FALSE),"")</f>
        <v/>
      </c>
      <c r="AA60" s="233" t="str">
        <f>IFERROR(VLOOKUP(TableHandbook[[#This Row],[UDC]],TableGCTESOL[],7,FALSE),"")</f>
        <v/>
      </c>
      <c r="AB60" s="232" t="str">
        <f>IFERROR(VLOOKUP(TableHandbook[[#This Row],[UDC]],TableMCTESOL[],7,FALSE),"")</f>
        <v>Core</v>
      </c>
      <c r="AC60" s="232" t="str">
        <f>IFERROR(VLOOKUP(TableHandbook[[#This Row],[UDC]],TableMCAPLING[],7,FALSE),"")</f>
        <v>Core</v>
      </c>
      <c r="AD60" s="233" t="str">
        <f>IFERROR(VLOOKUP(TableHandbook[[#This Row],[UDC]],TableGCEDHE[],7,FALSE),"")</f>
        <v/>
      </c>
      <c r="AE60" s="232" t="str">
        <f>IFERROR(VLOOKUP(TableHandbook[[#This Row],[UDC]],TableGCEDUC[],7,FALSE),"")</f>
        <v/>
      </c>
      <c r="AF60" s="232" t="str">
        <f>IFERROR(VLOOKUP(TableHandbook[[#This Row],[UDC]],TableGDEDUC[],7,FALSE),"")</f>
        <v/>
      </c>
      <c r="AG60" s="232" t="str">
        <f>IFERROR(VLOOKUP(TableHandbook[[#This Row],[UDC]],TableMJRPEDUPR[],7,FALSE),"")</f>
        <v/>
      </c>
      <c r="AH60" s="232" t="str">
        <f>IFERROR(VLOOKUP(TableHandbook[[#This Row],[UDC]],TableMJRPEDUSC[],7,FALSE),"")</f>
        <v/>
      </c>
      <c r="AI60" s="233" t="str">
        <f>IFERROR(VLOOKUP(TableHandbook[[#This Row],[UDC]],TableMCEDUC[],7,FALSE),"")</f>
        <v/>
      </c>
      <c r="AJ60" s="232" t="str">
        <f>IFERROR(VLOOKUP(TableHandbook[[#This Row],[UDC]],TableSPPECULIN[],7,FALSE),"")</f>
        <v/>
      </c>
      <c r="AK60" s="232" t="str">
        <f>IFERROR(VLOOKUP(TableHandbook[[#This Row],[UDC]],TableSPPELNTCH[],7,FALSE),"")</f>
        <v/>
      </c>
      <c r="AL60" s="232"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1"/>
      <c r="P61" s="233" t="str">
        <f>IFERROR(VLOOKUP(TableHandbook[[#This Row],[UDC]],TableMCTEACH[],7,FALSE),"")</f>
        <v/>
      </c>
      <c r="Q61" s="232" t="str">
        <f>IFERROR(VLOOKUP(TableHandbook[[#This Row],[UDC]],TableMJRPTCHEC[],7,FALSE),"")</f>
        <v/>
      </c>
      <c r="R61" s="232" t="str">
        <f>IFERROR(VLOOKUP(TableHandbook[[#This Row],[UDC]],TableMJRPTCHPR[],7,FALSE),"")</f>
        <v/>
      </c>
      <c r="S61" s="232" t="str">
        <f>IFERROR(VLOOKUP(TableHandbook[[#This Row],[UDC]],TableMJRPTCHSC[],7,FALSE),"")</f>
        <v/>
      </c>
      <c r="T61" s="232" t="str">
        <f>IFERROR(VLOOKUP(TableHandbook[[#This Row],[UDC]],TableSTRPSCART[],7,FALSE),"")</f>
        <v/>
      </c>
      <c r="U61" s="232" t="str">
        <f>IFERROR(VLOOKUP(TableHandbook[[#This Row],[UDC]],TableSTRPSCENG[],7,FALSE),"")</f>
        <v/>
      </c>
      <c r="V61" s="232" t="str">
        <f>IFERROR(VLOOKUP(TableHandbook[[#This Row],[UDC]],TableSTRPSCHLP[],7,FALSE),"")</f>
        <v/>
      </c>
      <c r="W61" s="232" t="str">
        <f>IFERROR(VLOOKUP(TableHandbook[[#This Row],[UDC]],TableSTRPSCHUS[],7,FALSE),"")</f>
        <v/>
      </c>
      <c r="X61" s="232" t="str">
        <f>IFERROR(VLOOKUP(TableHandbook[[#This Row],[UDC]],TableSTRPSCMAT[],7,FALSE),"")</f>
        <v/>
      </c>
      <c r="Y61" s="232" t="str">
        <f>IFERROR(VLOOKUP(TableHandbook[[#This Row],[UDC]],TableSTRPSCSCI[],7,FALSE),"")</f>
        <v/>
      </c>
      <c r="Z61" s="232" t="str">
        <f>IFERROR(VLOOKUP(TableHandbook[[#This Row],[UDC]],TableSTRPSCFON[],7,FALSE),"")</f>
        <v/>
      </c>
      <c r="AA61" s="233" t="str">
        <f>IFERROR(VLOOKUP(TableHandbook[[#This Row],[UDC]],TableGCTESOL[],7,FALSE),"")</f>
        <v/>
      </c>
      <c r="AB61" s="232" t="str">
        <f>IFERROR(VLOOKUP(TableHandbook[[#This Row],[UDC]],TableMCTESOL[],7,FALSE),"")</f>
        <v>Core</v>
      </c>
      <c r="AC61" s="232" t="str">
        <f>IFERROR(VLOOKUP(TableHandbook[[#This Row],[UDC]],TableMCAPLING[],7,FALSE),"")</f>
        <v>Core</v>
      </c>
      <c r="AD61" s="233" t="str">
        <f>IFERROR(VLOOKUP(TableHandbook[[#This Row],[UDC]],TableGCEDHE[],7,FALSE),"")</f>
        <v/>
      </c>
      <c r="AE61" s="232" t="str">
        <f>IFERROR(VLOOKUP(TableHandbook[[#This Row],[UDC]],TableGCEDUC[],7,FALSE),"")</f>
        <v/>
      </c>
      <c r="AF61" s="232" t="str">
        <f>IFERROR(VLOOKUP(TableHandbook[[#This Row],[UDC]],TableGDEDUC[],7,FALSE),"")</f>
        <v/>
      </c>
      <c r="AG61" s="232" t="str">
        <f>IFERROR(VLOOKUP(TableHandbook[[#This Row],[UDC]],TableMJRPEDUPR[],7,FALSE),"")</f>
        <v/>
      </c>
      <c r="AH61" s="232" t="str">
        <f>IFERROR(VLOOKUP(TableHandbook[[#This Row],[UDC]],TableMJRPEDUSC[],7,FALSE),"")</f>
        <v/>
      </c>
      <c r="AI61" s="233" t="str">
        <f>IFERROR(VLOOKUP(TableHandbook[[#This Row],[UDC]],TableMCEDUC[],7,FALSE),"")</f>
        <v/>
      </c>
      <c r="AJ61" s="232" t="str">
        <f>IFERROR(VLOOKUP(TableHandbook[[#This Row],[UDC]],TableSPPECULIN[],7,FALSE),"")</f>
        <v/>
      </c>
      <c r="AK61" s="232" t="str">
        <f>IFERROR(VLOOKUP(TableHandbook[[#This Row],[UDC]],TableSPPELNTCH[],7,FALSE),"")</f>
        <v/>
      </c>
      <c r="AL61" s="232"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1"/>
      <c r="P62" s="233" t="str">
        <f>IFERROR(VLOOKUP(TableHandbook[[#This Row],[UDC]],TableMCTEACH[],7,FALSE),"")</f>
        <v/>
      </c>
      <c r="Q62" s="232" t="str">
        <f>IFERROR(VLOOKUP(TableHandbook[[#This Row],[UDC]],TableMJRPTCHEC[],7,FALSE),"")</f>
        <v/>
      </c>
      <c r="R62" s="232" t="str">
        <f>IFERROR(VLOOKUP(TableHandbook[[#This Row],[UDC]],TableMJRPTCHPR[],7,FALSE),"")</f>
        <v/>
      </c>
      <c r="S62" s="232" t="str">
        <f>IFERROR(VLOOKUP(TableHandbook[[#This Row],[UDC]],TableMJRPTCHSC[],7,FALSE),"")</f>
        <v/>
      </c>
      <c r="T62" s="232" t="str">
        <f>IFERROR(VLOOKUP(TableHandbook[[#This Row],[UDC]],TableSTRPSCART[],7,FALSE),"")</f>
        <v/>
      </c>
      <c r="U62" s="232" t="str">
        <f>IFERROR(VLOOKUP(TableHandbook[[#This Row],[UDC]],TableSTRPSCENG[],7,FALSE),"")</f>
        <v/>
      </c>
      <c r="V62" s="232" t="str">
        <f>IFERROR(VLOOKUP(TableHandbook[[#This Row],[UDC]],TableSTRPSCHLP[],7,FALSE),"")</f>
        <v/>
      </c>
      <c r="W62" s="232" t="str">
        <f>IFERROR(VLOOKUP(TableHandbook[[#This Row],[UDC]],TableSTRPSCHUS[],7,FALSE),"")</f>
        <v/>
      </c>
      <c r="X62" s="232" t="str">
        <f>IFERROR(VLOOKUP(TableHandbook[[#This Row],[UDC]],TableSTRPSCMAT[],7,FALSE),"")</f>
        <v/>
      </c>
      <c r="Y62" s="232" t="str">
        <f>IFERROR(VLOOKUP(TableHandbook[[#This Row],[UDC]],TableSTRPSCSCI[],7,FALSE),"")</f>
        <v/>
      </c>
      <c r="Z62" s="232" t="str">
        <f>IFERROR(VLOOKUP(TableHandbook[[#This Row],[UDC]],TableSTRPSCFON[],7,FALSE),"")</f>
        <v/>
      </c>
      <c r="AA62" s="233" t="str">
        <f>IFERROR(VLOOKUP(TableHandbook[[#This Row],[UDC]],TableGCTESOL[],7,FALSE),"")</f>
        <v/>
      </c>
      <c r="AB62" s="232" t="str">
        <f>IFERROR(VLOOKUP(TableHandbook[[#This Row],[UDC]],TableMCTESOL[],7,FALSE),"")</f>
        <v>Core</v>
      </c>
      <c r="AC62" s="232" t="str">
        <f>IFERROR(VLOOKUP(TableHandbook[[#This Row],[UDC]],TableMCAPLING[],7,FALSE),"")</f>
        <v>Core</v>
      </c>
      <c r="AD62" s="233" t="str">
        <f>IFERROR(VLOOKUP(TableHandbook[[#This Row],[UDC]],TableGCEDHE[],7,FALSE),"")</f>
        <v/>
      </c>
      <c r="AE62" s="232" t="str">
        <f>IFERROR(VLOOKUP(TableHandbook[[#This Row],[UDC]],TableGCEDUC[],7,FALSE),"")</f>
        <v/>
      </c>
      <c r="AF62" s="232" t="str">
        <f>IFERROR(VLOOKUP(TableHandbook[[#This Row],[UDC]],TableGDEDUC[],7,FALSE),"")</f>
        <v/>
      </c>
      <c r="AG62" s="232" t="str">
        <f>IFERROR(VLOOKUP(TableHandbook[[#This Row],[UDC]],TableMJRPEDUPR[],7,FALSE),"")</f>
        <v/>
      </c>
      <c r="AH62" s="232" t="str">
        <f>IFERROR(VLOOKUP(TableHandbook[[#This Row],[UDC]],TableMJRPEDUSC[],7,FALSE),"")</f>
        <v/>
      </c>
      <c r="AI62" s="233" t="str">
        <f>IFERROR(VLOOKUP(TableHandbook[[#This Row],[UDC]],TableMCEDUC[],7,FALSE),"")</f>
        <v/>
      </c>
      <c r="AJ62" s="232" t="str">
        <f>IFERROR(VLOOKUP(TableHandbook[[#This Row],[UDC]],TableSPPECULIN[],7,FALSE),"")</f>
        <v/>
      </c>
      <c r="AK62" s="232" t="str">
        <f>IFERROR(VLOOKUP(TableHandbook[[#This Row],[UDC]],TableSPPELNTCH[],7,FALSE),"")</f>
        <v/>
      </c>
      <c r="AL62" s="232"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1"/>
      <c r="P63" s="233" t="str">
        <f>IFERROR(VLOOKUP(TableHandbook[[#This Row],[UDC]],TableMCTEACH[],7,FALSE),"")</f>
        <v/>
      </c>
      <c r="Q63" s="232" t="str">
        <f>IFERROR(VLOOKUP(TableHandbook[[#This Row],[UDC]],TableMJRPTCHEC[],7,FALSE),"")</f>
        <v/>
      </c>
      <c r="R63" s="232" t="str">
        <f>IFERROR(VLOOKUP(TableHandbook[[#This Row],[UDC]],TableMJRPTCHPR[],7,FALSE),"")</f>
        <v/>
      </c>
      <c r="S63" s="232" t="str">
        <f>IFERROR(VLOOKUP(TableHandbook[[#This Row],[UDC]],TableMJRPTCHSC[],7,FALSE),"")</f>
        <v/>
      </c>
      <c r="T63" s="232" t="str">
        <f>IFERROR(VLOOKUP(TableHandbook[[#This Row],[UDC]],TableSTRPSCART[],7,FALSE),"")</f>
        <v/>
      </c>
      <c r="U63" s="232" t="str">
        <f>IFERROR(VLOOKUP(TableHandbook[[#This Row],[UDC]],TableSTRPSCENG[],7,FALSE),"")</f>
        <v/>
      </c>
      <c r="V63" s="232" t="str">
        <f>IFERROR(VLOOKUP(TableHandbook[[#This Row],[UDC]],TableSTRPSCHLP[],7,FALSE),"")</f>
        <v/>
      </c>
      <c r="W63" s="232" t="str">
        <f>IFERROR(VLOOKUP(TableHandbook[[#This Row],[UDC]],TableSTRPSCHUS[],7,FALSE),"")</f>
        <v/>
      </c>
      <c r="X63" s="232" t="str">
        <f>IFERROR(VLOOKUP(TableHandbook[[#This Row],[UDC]],TableSTRPSCMAT[],7,FALSE),"")</f>
        <v/>
      </c>
      <c r="Y63" s="232" t="str">
        <f>IFERROR(VLOOKUP(TableHandbook[[#This Row],[UDC]],TableSTRPSCSCI[],7,FALSE),"")</f>
        <v/>
      </c>
      <c r="Z63" s="232" t="str">
        <f>IFERROR(VLOOKUP(TableHandbook[[#This Row],[UDC]],TableSTRPSCFON[],7,FALSE),"")</f>
        <v/>
      </c>
      <c r="AA63" s="233" t="str">
        <f>IFERROR(VLOOKUP(TableHandbook[[#This Row],[UDC]],TableGCTESOL[],7,FALSE),"")</f>
        <v/>
      </c>
      <c r="AB63" s="232" t="str">
        <f>IFERROR(VLOOKUP(TableHandbook[[#This Row],[UDC]],TableMCTESOL[],7,FALSE),"")</f>
        <v/>
      </c>
      <c r="AC63" s="232" t="str">
        <f>IFERROR(VLOOKUP(TableHandbook[[#This Row],[UDC]],TableMCAPLING[],7,FALSE),"")</f>
        <v/>
      </c>
      <c r="AD63" s="233" t="str">
        <f>IFERROR(VLOOKUP(TableHandbook[[#This Row],[UDC]],TableGCEDHE[],7,FALSE),"")</f>
        <v/>
      </c>
      <c r="AE63" s="232" t="str">
        <f>IFERROR(VLOOKUP(TableHandbook[[#This Row],[UDC]],TableGCEDUC[],7,FALSE),"")</f>
        <v/>
      </c>
      <c r="AF63" s="232" t="str">
        <f>IFERROR(VLOOKUP(TableHandbook[[#This Row],[UDC]],TableGDEDUC[],7,FALSE),"")</f>
        <v/>
      </c>
      <c r="AG63" s="232" t="str">
        <f>IFERROR(VLOOKUP(TableHandbook[[#This Row],[UDC]],TableMJRPEDUPR[],7,FALSE),"")</f>
        <v/>
      </c>
      <c r="AH63" s="232" t="str">
        <f>IFERROR(VLOOKUP(TableHandbook[[#This Row],[UDC]],TableMJRPEDUSC[],7,FALSE),"")</f>
        <v/>
      </c>
      <c r="AI63" s="233" t="str">
        <f>IFERROR(VLOOKUP(TableHandbook[[#This Row],[UDC]],TableMCEDUC[],7,FALSE),"")</f>
        <v>Core</v>
      </c>
      <c r="AJ63" s="232" t="str">
        <f>IFERROR(VLOOKUP(TableHandbook[[#This Row],[UDC]],TableSPPECULIN[],7,FALSE),"")</f>
        <v/>
      </c>
      <c r="AK63" s="232" t="str">
        <f>IFERROR(VLOOKUP(TableHandbook[[#This Row],[UDC]],TableSPPELNTCH[],7,FALSE),"")</f>
        <v/>
      </c>
      <c r="AL63" s="232"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1"/>
      <c r="P64" s="233" t="str">
        <f>IFERROR(VLOOKUP(TableHandbook[[#This Row],[UDC]],TableMCTEACH[],7,FALSE),"")</f>
        <v/>
      </c>
      <c r="Q64" s="232" t="str">
        <f>IFERROR(VLOOKUP(TableHandbook[[#This Row],[UDC]],TableMJRPTCHEC[],7,FALSE),"")</f>
        <v/>
      </c>
      <c r="R64" s="232" t="str">
        <f>IFERROR(VLOOKUP(TableHandbook[[#This Row],[UDC]],TableMJRPTCHPR[],7,FALSE),"")</f>
        <v/>
      </c>
      <c r="S64" s="232" t="str">
        <f>IFERROR(VLOOKUP(TableHandbook[[#This Row],[UDC]],TableMJRPTCHSC[],7,FALSE),"")</f>
        <v/>
      </c>
      <c r="T64" s="232" t="str">
        <f>IFERROR(VLOOKUP(TableHandbook[[#This Row],[UDC]],TableSTRPSCART[],7,FALSE),"")</f>
        <v/>
      </c>
      <c r="U64" s="232" t="str">
        <f>IFERROR(VLOOKUP(TableHandbook[[#This Row],[UDC]],TableSTRPSCENG[],7,FALSE),"")</f>
        <v/>
      </c>
      <c r="V64" s="232" t="str">
        <f>IFERROR(VLOOKUP(TableHandbook[[#This Row],[UDC]],TableSTRPSCHLP[],7,FALSE),"")</f>
        <v/>
      </c>
      <c r="W64" s="232" t="str">
        <f>IFERROR(VLOOKUP(TableHandbook[[#This Row],[UDC]],TableSTRPSCHUS[],7,FALSE),"")</f>
        <v/>
      </c>
      <c r="X64" s="232" t="str">
        <f>IFERROR(VLOOKUP(TableHandbook[[#This Row],[UDC]],TableSTRPSCMAT[],7,FALSE),"")</f>
        <v/>
      </c>
      <c r="Y64" s="232" t="str">
        <f>IFERROR(VLOOKUP(TableHandbook[[#This Row],[UDC]],TableSTRPSCSCI[],7,FALSE),"")</f>
        <v/>
      </c>
      <c r="Z64" s="232" t="str">
        <f>IFERROR(VLOOKUP(TableHandbook[[#This Row],[UDC]],TableSTRPSCFON[],7,FALSE),"")</f>
        <v/>
      </c>
      <c r="AA64" s="233" t="str">
        <f>IFERROR(VLOOKUP(TableHandbook[[#This Row],[UDC]],TableGCTESOL[],7,FALSE),"")</f>
        <v/>
      </c>
      <c r="AB64" s="232" t="str">
        <f>IFERROR(VLOOKUP(TableHandbook[[#This Row],[UDC]],TableMCTESOL[],7,FALSE),"")</f>
        <v/>
      </c>
      <c r="AC64" s="232" t="str">
        <f>IFERROR(VLOOKUP(TableHandbook[[#This Row],[UDC]],TableMCAPLING[],7,FALSE),"")</f>
        <v/>
      </c>
      <c r="AD64" s="233" t="str">
        <f>IFERROR(VLOOKUP(TableHandbook[[#This Row],[UDC]],TableGCEDHE[],7,FALSE),"")</f>
        <v/>
      </c>
      <c r="AE64" s="232" t="str">
        <f>IFERROR(VLOOKUP(TableHandbook[[#This Row],[UDC]],TableGCEDUC[],7,FALSE),"")</f>
        <v/>
      </c>
      <c r="AF64" s="232" t="str">
        <f>IFERROR(VLOOKUP(TableHandbook[[#This Row],[UDC]],TableGDEDUC[],7,FALSE),"")</f>
        <v/>
      </c>
      <c r="AG64" s="232" t="str">
        <f>IFERROR(VLOOKUP(TableHandbook[[#This Row],[UDC]],TableMJRPEDUPR[],7,FALSE),"")</f>
        <v/>
      </c>
      <c r="AH64" s="232" t="str">
        <f>IFERROR(VLOOKUP(TableHandbook[[#This Row],[UDC]],TableMJRPEDUSC[],7,FALSE),"")</f>
        <v/>
      </c>
      <c r="AI64" s="233" t="str">
        <f>IFERROR(VLOOKUP(TableHandbook[[#This Row],[UDC]],TableMCEDUC[],7,FALSE),"")</f>
        <v>Option</v>
      </c>
      <c r="AJ64" s="232" t="str">
        <f>IFERROR(VLOOKUP(TableHandbook[[#This Row],[UDC]],TableSPPECULIN[],7,FALSE),"")</f>
        <v/>
      </c>
      <c r="AK64" s="232" t="str">
        <f>IFERROR(VLOOKUP(TableHandbook[[#This Row],[UDC]],TableSPPELNTCH[],7,FALSE),"")</f>
        <v/>
      </c>
      <c r="AL64" s="232"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1"/>
      <c r="P65" s="233" t="str">
        <f>IFERROR(VLOOKUP(TableHandbook[[#This Row],[UDC]],TableMCTEACH[],7,FALSE),"")</f>
        <v/>
      </c>
      <c r="Q65" s="232" t="str">
        <f>IFERROR(VLOOKUP(TableHandbook[[#This Row],[UDC]],TableMJRPTCHEC[],7,FALSE),"")</f>
        <v/>
      </c>
      <c r="R65" s="232" t="str">
        <f>IFERROR(VLOOKUP(TableHandbook[[#This Row],[UDC]],TableMJRPTCHPR[],7,FALSE),"")</f>
        <v/>
      </c>
      <c r="S65" s="232" t="str">
        <f>IFERROR(VLOOKUP(TableHandbook[[#This Row],[UDC]],TableMJRPTCHSC[],7,FALSE),"")</f>
        <v/>
      </c>
      <c r="T65" s="232" t="str">
        <f>IFERROR(VLOOKUP(TableHandbook[[#This Row],[UDC]],TableSTRPSCART[],7,FALSE),"")</f>
        <v/>
      </c>
      <c r="U65" s="232" t="str">
        <f>IFERROR(VLOOKUP(TableHandbook[[#This Row],[UDC]],TableSTRPSCENG[],7,FALSE),"")</f>
        <v/>
      </c>
      <c r="V65" s="232" t="str">
        <f>IFERROR(VLOOKUP(TableHandbook[[#This Row],[UDC]],TableSTRPSCHLP[],7,FALSE),"")</f>
        <v/>
      </c>
      <c r="W65" s="232" t="str">
        <f>IFERROR(VLOOKUP(TableHandbook[[#This Row],[UDC]],TableSTRPSCHUS[],7,FALSE),"")</f>
        <v/>
      </c>
      <c r="X65" s="232" t="str">
        <f>IFERROR(VLOOKUP(TableHandbook[[#This Row],[UDC]],TableSTRPSCMAT[],7,FALSE),"")</f>
        <v/>
      </c>
      <c r="Y65" s="232" t="str">
        <f>IFERROR(VLOOKUP(TableHandbook[[#This Row],[UDC]],TableSTRPSCSCI[],7,FALSE),"")</f>
        <v/>
      </c>
      <c r="Z65" s="232" t="str">
        <f>IFERROR(VLOOKUP(TableHandbook[[#This Row],[UDC]],TableSTRPSCFON[],7,FALSE),"")</f>
        <v/>
      </c>
      <c r="AA65" s="233" t="str">
        <f>IFERROR(VLOOKUP(TableHandbook[[#This Row],[UDC]],TableGCTESOL[],7,FALSE),"")</f>
        <v/>
      </c>
      <c r="AB65" s="232" t="str">
        <f>IFERROR(VLOOKUP(TableHandbook[[#This Row],[UDC]],TableMCTESOL[],7,FALSE),"")</f>
        <v/>
      </c>
      <c r="AC65" s="232" t="str">
        <f>IFERROR(VLOOKUP(TableHandbook[[#This Row],[UDC]],TableMCAPLING[],7,FALSE),"")</f>
        <v/>
      </c>
      <c r="AD65" s="233" t="str">
        <f>IFERROR(VLOOKUP(TableHandbook[[#This Row],[UDC]],TableGCEDHE[],7,FALSE),"")</f>
        <v/>
      </c>
      <c r="AE65" s="232" t="str">
        <f>IFERROR(VLOOKUP(TableHandbook[[#This Row],[UDC]],TableGCEDUC[],7,FALSE),"")</f>
        <v/>
      </c>
      <c r="AF65" s="232" t="str">
        <f>IFERROR(VLOOKUP(TableHandbook[[#This Row],[UDC]],TableGDEDUC[],7,FALSE),"")</f>
        <v/>
      </c>
      <c r="AG65" s="232" t="str">
        <f>IFERROR(VLOOKUP(TableHandbook[[#This Row],[UDC]],TableMJRPEDUPR[],7,FALSE),"")</f>
        <v/>
      </c>
      <c r="AH65" s="232" t="str">
        <f>IFERROR(VLOOKUP(TableHandbook[[#This Row],[UDC]],TableMJRPEDUSC[],7,FALSE),"")</f>
        <v/>
      </c>
      <c r="AI65" s="233" t="str">
        <f>IFERROR(VLOOKUP(TableHandbook[[#This Row],[UDC]],TableMCEDUC[],7,FALSE),"")</f>
        <v>Option</v>
      </c>
      <c r="AJ65" s="232" t="str">
        <f>IFERROR(VLOOKUP(TableHandbook[[#This Row],[UDC]],TableSPPECULIN[],7,FALSE),"")</f>
        <v/>
      </c>
      <c r="AK65" s="232" t="str">
        <f>IFERROR(VLOOKUP(TableHandbook[[#This Row],[UDC]],TableSPPELNTCH[],7,FALSE),"")</f>
        <v>Core</v>
      </c>
      <c r="AL65" s="232"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1"/>
      <c r="P66" s="233" t="str">
        <f>IFERROR(VLOOKUP(TableHandbook[[#This Row],[UDC]],TableMCTEACH[],7,FALSE),"")</f>
        <v/>
      </c>
      <c r="Q66" s="232" t="str">
        <f>IFERROR(VLOOKUP(TableHandbook[[#This Row],[UDC]],TableMJRPTCHEC[],7,FALSE),"")</f>
        <v/>
      </c>
      <c r="R66" s="232" t="str">
        <f>IFERROR(VLOOKUP(TableHandbook[[#This Row],[UDC]],TableMJRPTCHPR[],7,FALSE),"")</f>
        <v/>
      </c>
      <c r="S66" s="232" t="str">
        <f>IFERROR(VLOOKUP(TableHandbook[[#This Row],[UDC]],TableMJRPTCHSC[],7,FALSE),"")</f>
        <v/>
      </c>
      <c r="T66" s="232" t="str">
        <f>IFERROR(VLOOKUP(TableHandbook[[#This Row],[UDC]],TableSTRPSCART[],7,FALSE),"")</f>
        <v/>
      </c>
      <c r="U66" s="232" t="str">
        <f>IFERROR(VLOOKUP(TableHandbook[[#This Row],[UDC]],TableSTRPSCENG[],7,FALSE),"")</f>
        <v/>
      </c>
      <c r="V66" s="232" t="str">
        <f>IFERROR(VLOOKUP(TableHandbook[[#This Row],[UDC]],TableSTRPSCHLP[],7,FALSE),"")</f>
        <v/>
      </c>
      <c r="W66" s="232" t="str">
        <f>IFERROR(VLOOKUP(TableHandbook[[#This Row],[UDC]],TableSTRPSCHUS[],7,FALSE),"")</f>
        <v/>
      </c>
      <c r="X66" s="232" t="str">
        <f>IFERROR(VLOOKUP(TableHandbook[[#This Row],[UDC]],TableSTRPSCMAT[],7,FALSE),"")</f>
        <v/>
      </c>
      <c r="Y66" s="232" t="str">
        <f>IFERROR(VLOOKUP(TableHandbook[[#This Row],[UDC]],TableSTRPSCSCI[],7,FALSE),"")</f>
        <v/>
      </c>
      <c r="Z66" s="232" t="str">
        <f>IFERROR(VLOOKUP(TableHandbook[[#This Row],[UDC]],TableSTRPSCFON[],7,FALSE),"")</f>
        <v/>
      </c>
      <c r="AA66" s="233" t="str">
        <f>IFERROR(VLOOKUP(TableHandbook[[#This Row],[UDC]],TableGCTESOL[],7,FALSE),"")</f>
        <v/>
      </c>
      <c r="AB66" s="232" t="str">
        <f>IFERROR(VLOOKUP(TableHandbook[[#This Row],[UDC]],TableMCTESOL[],7,FALSE),"")</f>
        <v/>
      </c>
      <c r="AC66" s="232" t="str">
        <f>IFERROR(VLOOKUP(TableHandbook[[#This Row],[UDC]],TableMCAPLING[],7,FALSE),"")</f>
        <v/>
      </c>
      <c r="AD66" s="233" t="str">
        <f>IFERROR(VLOOKUP(TableHandbook[[#This Row],[UDC]],TableGCEDHE[],7,FALSE),"")</f>
        <v/>
      </c>
      <c r="AE66" s="232" t="str">
        <f>IFERROR(VLOOKUP(TableHandbook[[#This Row],[UDC]],TableGCEDUC[],7,FALSE),"")</f>
        <v/>
      </c>
      <c r="AF66" s="232" t="str">
        <f>IFERROR(VLOOKUP(TableHandbook[[#This Row],[UDC]],TableGDEDUC[],7,FALSE),"")</f>
        <v/>
      </c>
      <c r="AG66" s="232" t="str">
        <f>IFERROR(VLOOKUP(TableHandbook[[#This Row],[UDC]],TableMJRPEDUPR[],7,FALSE),"")</f>
        <v/>
      </c>
      <c r="AH66" s="232" t="str">
        <f>IFERROR(VLOOKUP(TableHandbook[[#This Row],[UDC]],TableMJRPEDUSC[],7,FALSE),"")</f>
        <v/>
      </c>
      <c r="AI66" s="233" t="str">
        <f>IFERROR(VLOOKUP(TableHandbook[[#This Row],[UDC]],TableMCEDUC[],7,FALSE),"")</f>
        <v>Option</v>
      </c>
      <c r="AJ66" s="232" t="str">
        <f>IFERROR(VLOOKUP(TableHandbook[[#This Row],[UDC]],TableSPPECULIN[],7,FALSE),"")</f>
        <v>Core</v>
      </c>
      <c r="AK66" s="232" t="str">
        <f>IFERROR(VLOOKUP(TableHandbook[[#This Row],[UDC]],TableSPPELNTCH[],7,FALSE),"")</f>
        <v>Core</v>
      </c>
      <c r="AL66" s="232"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1"/>
      <c r="P67" s="233" t="str">
        <f>IFERROR(VLOOKUP(TableHandbook[[#This Row],[UDC]],TableMCTEACH[],7,FALSE),"")</f>
        <v/>
      </c>
      <c r="Q67" s="232" t="str">
        <f>IFERROR(VLOOKUP(TableHandbook[[#This Row],[UDC]],TableMJRPTCHEC[],7,FALSE),"")</f>
        <v/>
      </c>
      <c r="R67" s="232" t="str">
        <f>IFERROR(VLOOKUP(TableHandbook[[#This Row],[UDC]],TableMJRPTCHPR[],7,FALSE),"")</f>
        <v/>
      </c>
      <c r="S67" s="232" t="str">
        <f>IFERROR(VLOOKUP(TableHandbook[[#This Row],[UDC]],TableMJRPTCHSC[],7,FALSE),"")</f>
        <v/>
      </c>
      <c r="T67" s="232" t="str">
        <f>IFERROR(VLOOKUP(TableHandbook[[#This Row],[UDC]],TableSTRPSCART[],7,FALSE),"")</f>
        <v/>
      </c>
      <c r="U67" s="232" t="str">
        <f>IFERROR(VLOOKUP(TableHandbook[[#This Row],[UDC]],TableSTRPSCENG[],7,FALSE),"")</f>
        <v/>
      </c>
      <c r="V67" s="232" t="str">
        <f>IFERROR(VLOOKUP(TableHandbook[[#This Row],[UDC]],TableSTRPSCHLP[],7,FALSE),"")</f>
        <v/>
      </c>
      <c r="W67" s="232" t="str">
        <f>IFERROR(VLOOKUP(TableHandbook[[#This Row],[UDC]],TableSTRPSCHUS[],7,FALSE),"")</f>
        <v/>
      </c>
      <c r="X67" s="232" t="str">
        <f>IFERROR(VLOOKUP(TableHandbook[[#This Row],[UDC]],TableSTRPSCMAT[],7,FALSE),"")</f>
        <v/>
      </c>
      <c r="Y67" s="232" t="str">
        <f>IFERROR(VLOOKUP(TableHandbook[[#This Row],[UDC]],TableSTRPSCSCI[],7,FALSE),"")</f>
        <v/>
      </c>
      <c r="Z67" s="232" t="str">
        <f>IFERROR(VLOOKUP(TableHandbook[[#This Row],[UDC]],TableSTRPSCFON[],7,FALSE),"")</f>
        <v/>
      </c>
      <c r="AA67" s="233" t="str">
        <f>IFERROR(VLOOKUP(TableHandbook[[#This Row],[UDC]],TableGCTESOL[],7,FALSE),"")</f>
        <v/>
      </c>
      <c r="AB67" s="232" t="str">
        <f>IFERROR(VLOOKUP(TableHandbook[[#This Row],[UDC]],TableMCTESOL[],7,FALSE),"")</f>
        <v/>
      </c>
      <c r="AC67" s="232" t="str">
        <f>IFERROR(VLOOKUP(TableHandbook[[#This Row],[UDC]],TableMCAPLING[],7,FALSE),"")</f>
        <v/>
      </c>
      <c r="AD67" s="233" t="str">
        <f>IFERROR(VLOOKUP(TableHandbook[[#This Row],[UDC]],TableGCEDHE[],7,FALSE),"")</f>
        <v/>
      </c>
      <c r="AE67" s="232" t="str">
        <f>IFERROR(VLOOKUP(TableHandbook[[#This Row],[UDC]],TableGCEDUC[],7,FALSE),"")</f>
        <v/>
      </c>
      <c r="AF67" s="232" t="str">
        <f>IFERROR(VLOOKUP(TableHandbook[[#This Row],[UDC]],TableGDEDUC[],7,FALSE),"")</f>
        <v/>
      </c>
      <c r="AG67" s="232" t="str">
        <f>IFERROR(VLOOKUP(TableHandbook[[#This Row],[UDC]],TableMJRPEDUPR[],7,FALSE),"")</f>
        <v/>
      </c>
      <c r="AH67" s="232" t="str">
        <f>IFERROR(VLOOKUP(TableHandbook[[#This Row],[UDC]],TableMJRPEDUSC[],7,FALSE),"")</f>
        <v/>
      </c>
      <c r="AI67" s="233" t="str">
        <f>IFERROR(VLOOKUP(TableHandbook[[#This Row],[UDC]],TableMCEDUC[],7,FALSE),"")</f>
        <v>Option</v>
      </c>
      <c r="AJ67" s="232" t="str">
        <f>IFERROR(VLOOKUP(TableHandbook[[#This Row],[UDC]],TableSPPECULIN[],7,FALSE),"")</f>
        <v/>
      </c>
      <c r="AK67" s="232" t="str">
        <f>IFERROR(VLOOKUP(TableHandbook[[#This Row],[UDC]],TableSPPELNTCH[],7,FALSE),"")</f>
        <v>Core</v>
      </c>
      <c r="AL67" s="232"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1"/>
      <c r="P68" s="233" t="str">
        <f>IFERROR(VLOOKUP(TableHandbook[[#This Row],[UDC]],TableMCTEACH[],7,FALSE),"")</f>
        <v/>
      </c>
      <c r="Q68" s="232" t="str">
        <f>IFERROR(VLOOKUP(TableHandbook[[#This Row],[UDC]],TableMJRPTCHEC[],7,FALSE),"")</f>
        <v/>
      </c>
      <c r="R68" s="232" t="str">
        <f>IFERROR(VLOOKUP(TableHandbook[[#This Row],[UDC]],TableMJRPTCHPR[],7,FALSE),"")</f>
        <v/>
      </c>
      <c r="S68" s="232" t="str">
        <f>IFERROR(VLOOKUP(TableHandbook[[#This Row],[UDC]],TableMJRPTCHSC[],7,FALSE),"")</f>
        <v/>
      </c>
      <c r="T68" s="232" t="str">
        <f>IFERROR(VLOOKUP(TableHandbook[[#This Row],[UDC]],TableSTRPSCART[],7,FALSE),"")</f>
        <v/>
      </c>
      <c r="U68" s="232" t="str">
        <f>IFERROR(VLOOKUP(TableHandbook[[#This Row],[UDC]],TableSTRPSCENG[],7,FALSE),"")</f>
        <v/>
      </c>
      <c r="V68" s="232" t="str">
        <f>IFERROR(VLOOKUP(TableHandbook[[#This Row],[UDC]],TableSTRPSCHLP[],7,FALSE),"")</f>
        <v/>
      </c>
      <c r="W68" s="232" t="str">
        <f>IFERROR(VLOOKUP(TableHandbook[[#This Row],[UDC]],TableSTRPSCHUS[],7,FALSE),"")</f>
        <v/>
      </c>
      <c r="X68" s="232" t="str">
        <f>IFERROR(VLOOKUP(TableHandbook[[#This Row],[UDC]],TableSTRPSCMAT[],7,FALSE),"")</f>
        <v/>
      </c>
      <c r="Y68" s="232" t="str">
        <f>IFERROR(VLOOKUP(TableHandbook[[#This Row],[UDC]],TableSTRPSCSCI[],7,FALSE),"")</f>
        <v/>
      </c>
      <c r="Z68" s="232" t="str">
        <f>IFERROR(VLOOKUP(TableHandbook[[#This Row],[UDC]],TableSTRPSCFON[],7,FALSE),"")</f>
        <v/>
      </c>
      <c r="AA68" s="233" t="str">
        <f>IFERROR(VLOOKUP(TableHandbook[[#This Row],[UDC]],TableGCTESOL[],7,FALSE),"")</f>
        <v/>
      </c>
      <c r="AB68" s="232" t="str">
        <f>IFERROR(VLOOKUP(TableHandbook[[#This Row],[UDC]],TableMCTESOL[],7,FALSE),"")</f>
        <v/>
      </c>
      <c r="AC68" s="232" t="str">
        <f>IFERROR(VLOOKUP(TableHandbook[[#This Row],[UDC]],TableMCAPLING[],7,FALSE),"")</f>
        <v/>
      </c>
      <c r="AD68" s="233" t="str">
        <f>IFERROR(VLOOKUP(TableHandbook[[#This Row],[UDC]],TableGCEDHE[],7,FALSE),"")</f>
        <v/>
      </c>
      <c r="AE68" s="232" t="str">
        <f>IFERROR(VLOOKUP(TableHandbook[[#This Row],[UDC]],TableGCEDUC[],7,FALSE),"")</f>
        <v/>
      </c>
      <c r="AF68" s="232" t="str">
        <f>IFERROR(VLOOKUP(TableHandbook[[#This Row],[UDC]],TableGDEDUC[],7,FALSE),"")</f>
        <v/>
      </c>
      <c r="AG68" s="232" t="str">
        <f>IFERROR(VLOOKUP(TableHandbook[[#This Row],[UDC]],TableMJRPEDUPR[],7,FALSE),"")</f>
        <v/>
      </c>
      <c r="AH68" s="232" t="str">
        <f>IFERROR(VLOOKUP(TableHandbook[[#This Row],[UDC]],TableMJRPEDUSC[],7,FALSE),"")</f>
        <v/>
      </c>
      <c r="AI68" s="233" t="str">
        <f>IFERROR(VLOOKUP(TableHandbook[[#This Row],[UDC]],TableMCEDUC[],7,FALSE),"")</f>
        <v>Option</v>
      </c>
      <c r="AJ68" s="232" t="str">
        <f>IFERROR(VLOOKUP(TableHandbook[[#This Row],[UDC]],TableSPPECULIN[],7,FALSE),"")</f>
        <v>Core</v>
      </c>
      <c r="AK68" s="232" t="str">
        <f>IFERROR(VLOOKUP(TableHandbook[[#This Row],[UDC]],TableSPPELNTCH[],7,FALSE),"")</f>
        <v/>
      </c>
      <c r="AL68" s="232"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1"/>
      <c r="P69" s="233" t="str">
        <f>IFERROR(VLOOKUP(TableHandbook[[#This Row],[UDC]],TableMCTEACH[],7,FALSE),"")</f>
        <v/>
      </c>
      <c r="Q69" s="232" t="str">
        <f>IFERROR(VLOOKUP(TableHandbook[[#This Row],[UDC]],TableMJRPTCHEC[],7,FALSE),"")</f>
        <v/>
      </c>
      <c r="R69" s="232" t="str">
        <f>IFERROR(VLOOKUP(TableHandbook[[#This Row],[UDC]],TableMJRPTCHPR[],7,FALSE),"")</f>
        <v/>
      </c>
      <c r="S69" s="232" t="str">
        <f>IFERROR(VLOOKUP(TableHandbook[[#This Row],[UDC]],TableMJRPTCHSC[],7,FALSE),"")</f>
        <v/>
      </c>
      <c r="T69" s="232" t="str">
        <f>IFERROR(VLOOKUP(TableHandbook[[#This Row],[UDC]],TableSTRPSCART[],7,FALSE),"")</f>
        <v/>
      </c>
      <c r="U69" s="232" t="str">
        <f>IFERROR(VLOOKUP(TableHandbook[[#This Row],[UDC]],TableSTRPSCENG[],7,FALSE),"")</f>
        <v/>
      </c>
      <c r="V69" s="232" t="str">
        <f>IFERROR(VLOOKUP(TableHandbook[[#This Row],[UDC]],TableSTRPSCHLP[],7,FALSE),"")</f>
        <v/>
      </c>
      <c r="W69" s="232" t="str">
        <f>IFERROR(VLOOKUP(TableHandbook[[#This Row],[UDC]],TableSTRPSCHUS[],7,FALSE),"")</f>
        <v/>
      </c>
      <c r="X69" s="232" t="str">
        <f>IFERROR(VLOOKUP(TableHandbook[[#This Row],[UDC]],TableSTRPSCMAT[],7,FALSE),"")</f>
        <v/>
      </c>
      <c r="Y69" s="232" t="str">
        <f>IFERROR(VLOOKUP(TableHandbook[[#This Row],[UDC]],TableSTRPSCSCI[],7,FALSE),"")</f>
        <v/>
      </c>
      <c r="Z69" s="232" t="str">
        <f>IFERROR(VLOOKUP(TableHandbook[[#This Row],[UDC]],TableSTRPSCFON[],7,FALSE),"")</f>
        <v/>
      </c>
      <c r="AA69" s="233" t="str">
        <f>IFERROR(VLOOKUP(TableHandbook[[#This Row],[UDC]],TableGCTESOL[],7,FALSE),"")</f>
        <v/>
      </c>
      <c r="AB69" s="232" t="str">
        <f>IFERROR(VLOOKUP(TableHandbook[[#This Row],[UDC]],TableMCTESOL[],7,FALSE),"")</f>
        <v/>
      </c>
      <c r="AC69" s="232" t="str">
        <f>IFERROR(VLOOKUP(TableHandbook[[#This Row],[UDC]],TableMCAPLING[],7,FALSE),"")</f>
        <v/>
      </c>
      <c r="AD69" s="233" t="str">
        <f>IFERROR(VLOOKUP(TableHandbook[[#This Row],[UDC]],TableGCEDHE[],7,FALSE),"")</f>
        <v/>
      </c>
      <c r="AE69" s="232" t="str">
        <f>IFERROR(VLOOKUP(TableHandbook[[#This Row],[UDC]],TableGCEDUC[],7,FALSE),"")</f>
        <v/>
      </c>
      <c r="AF69" s="232" t="str">
        <f>IFERROR(VLOOKUP(TableHandbook[[#This Row],[UDC]],TableGDEDUC[],7,FALSE),"")</f>
        <v/>
      </c>
      <c r="AG69" s="232" t="str">
        <f>IFERROR(VLOOKUP(TableHandbook[[#This Row],[UDC]],TableMJRPEDUPR[],7,FALSE),"")</f>
        <v/>
      </c>
      <c r="AH69" s="232" t="str">
        <f>IFERROR(VLOOKUP(TableHandbook[[#This Row],[UDC]],TableMJRPEDUSC[],7,FALSE),"")</f>
        <v/>
      </c>
      <c r="AI69" s="233" t="str">
        <f>IFERROR(VLOOKUP(TableHandbook[[#This Row],[UDC]],TableMCEDUC[],7,FALSE),"")</f>
        <v>Option</v>
      </c>
      <c r="AJ69" s="232" t="str">
        <f>IFERROR(VLOOKUP(TableHandbook[[#This Row],[UDC]],TableSPPECULIN[],7,FALSE),"")</f>
        <v/>
      </c>
      <c r="AK69" s="232" t="str">
        <f>IFERROR(VLOOKUP(TableHandbook[[#This Row],[UDC]],TableSPPELNTCH[],7,FALSE),"")</f>
        <v>Core</v>
      </c>
      <c r="AL69" s="232"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1"/>
      <c r="P70" s="233" t="str">
        <f>IFERROR(VLOOKUP(TableHandbook[[#This Row],[UDC]],TableMCTEACH[],7,FALSE),"")</f>
        <v/>
      </c>
      <c r="Q70" s="232" t="str">
        <f>IFERROR(VLOOKUP(TableHandbook[[#This Row],[UDC]],TableMJRPTCHEC[],7,FALSE),"")</f>
        <v/>
      </c>
      <c r="R70" s="232" t="str">
        <f>IFERROR(VLOOKUP(TableHandbook[[#This Row],[UDC]],TableMJRPTCHPR[],7,FALSE),"")</f>
        <v/>
      </c>
      <c r="S70" s="232" t="str">
        <f>IFERROR(VLOOKUP(TableHandbook[[#This Row],[UDC]],TableMJRPTCHSC[],7,FALSE),"")</f>
        <v/>
      </c>
      <c r="T70" s="232" t="str">
        <f>IFERROR(VLOOKUP(TableHandbook[[#This Row],[UDC]],TableSTRPSCART[],7,FALSE),"")</f>
        <v/>
      </c>
      <c r="U70" s="232" t="str">
        <f>IFERROR(VLOOKUP(TableHandbook[[#This Row],[UDC]],TableSTRPSCENG[],7,FALSE),"")</f>
        <v/>
      </c>
      <c r="V70" s="232" t="str">
        <f>IFERROR(VLOOKUP(TableHandbook[[#This Row],[UDC]],TableSTRPSCHLP[],7,FALSE),"")</f>
        <v/>
      </c>
      <c r="W70" s="232" t="str">
        <f>IFERROR(VLOOKUP(TableHandbook[[#This Row],[UDC]],TableSTRPSCHUS[],7,FALSE),"")</f>
        <v/>
      </c>
      <c r="X70" s="232" t="str">
        <f>IFERROR(VLOOKUP(TableHandbook[[#This Row],[UDC]],TableSTRPSCMAT[],7,FALSE),"")</f>
        <v/>
      </c>
      <c r="Y70" s="232" t="str">
        <f>IFERROR(VLOOKUP(TableHandbook[[#This Row],[UDC]],TableSTRPSCSCI[],7,FALSE),"")</f>
        <v/>
      </c>
      <c r="Z70" s="232" t="str">
        <f>IFERROR(VLOOKUP(TableHandbook[[#This Row],[UDC]],TableSTRPSCFON[],7,FALSE),"")</f>
        <v/>
      </c>
      <c r="AA70" s="233" t="str">
        <f>IFERROR(VLOOKUP(TableHandbook[[#This Row],[UDC]],TableGCTESOL[],7,FALSE),"")</f>
        <v/>
      </c>
      <c r="AB70" s="232" t="str">
        <f>IFERROR(VLOOKUP(TableHandbook[[#This Row],[UDC]],TableMCTESOL[],7,FALSE),"")</f>
        <v/>
      </c>
      <c r="AC70" s="232" t="str">
        <f>IFERROR(VLOOKUP(TableHandbook[[#This Row],[UDC]],TableMCAPLING[],7,FALSE),"")</f>
        <v/>
      </c>
      <c r="AD70" s="233" t="str">
        <f>IFERROR(VLOOKUP(TableHandbook[[#This Row],[UDC]],TableGCEDHE[],7,FALSE),"")</f>
        <v/>
      </c>
      <c r="AE70" s="232" t="str">
        <f>IFERROR(VLOOKUP(TableHandbook[[#This Row],[UDC]],TableGCEDUC[],7,FALSE),"")</f>
        <v/>
      </c>
      <c r="AF70" s="232" t="str">
        <f>IFERROR(VLOOKUP(TableHandbook[[#This Row],[UDC]],TableGDEDUC[],7,FALSE),"")</f>
        <v/>
      </c>
      <c r="AG70" s="232" t="str">
        <f>IFERROR(VLOOKUP(TableHandbook[[#This Row],[UDC]],TableMJRPEDUPR[],7,FALSE),"")</f>
        <v/>
      </c>
      <c r="AH70" s="232" t="str">
        <f>IFERROR(VLOOKUP(TableHandbook[[#This Row],[UDC]],TableMJRPEDUSC[],7,FALSE),"")</f>
        <v/>
      </c>
      <c r="AI70" s="233" t="str">
        <f>IFERROR(VLOOKUP(TableHandbook[[#This Row],[UDC]],TableMCEDUC[],7,FALSE),"")</f>
        <v>Option</v>
      </c>
      <c r="AJ70" s="232" t="str">
        <f>IFERROR(VLOOKUP(TableHandbook[[#This Row],[UDC]],TableSPPECULIN[],7,FALSE),"")</f>
        <v/>
      </c>
      <c r="AK70" s="232" t="str">
        <f>IFERROR(VLOOKUP(TableHandbook[[#This Row],[UDC]],TableSPPELNTCH[],7,FALSE),"")</f>
        <v/>
      </c>
      <c r="AL70" s="232" t="str">
        <f>IFERROR(VLOOKUP(TableHandbook[[#This Row],[UDC]],TableSPPESTEME[],7,FALSE),"")</f>
        <v>Core</v>
      </c>
    </row>
    <row r="71" spans="1:38" x14ac:dyDescent="0.25">
      <c r="A71" s="2" t="s">
        <v>117</v>
      </c>
      <c r="B71" s="3">
        <v>1</v>
      </c>
      <c r="C71" s="3"/>
      <c r="D71" s="2" t="s">
        <v>406</v>
      </c>
      <c r="E71" s="3">
        <v>25</v>
      </c>
      <c r="F71" s="264"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1"/>
      <c r="P71" s="233" t="str">
        <f>IFERROR(VLOOKUP(TableHandbook[[#This Row],[UDC]],TableMCTEACH[],7,FALSE),"")</f>
        <v/>
      </c>
      <c r="Q71" s="232" t="str">
        <f>IFERROR(VLOOKUP(TableHandbook[[#This Row],[UDC]],TableMJRPTCHEC[],7,FALSE),"")</f>
        <v>Core</v>
      </c>
      <c r="R71" s="232" t="str">
        <f>IFERROR(VLOOKUP(TableHandbook[[#This Row],[UDC]],TableMJRPTCHPR[],7,FALSE),"")</f>
        <v>Core</v>
      </c>
      <c r="S71" s="232" t="str">
        <f>IFERROR(VLOOKUP(TableHandbook[[#This Row],[UDC]],TableMJRPTCHSC[],7,FALSE),"")</f>
        <v>Core</v>
      </c>
      <c r="T71" s="232" t="str">
        <f>IFERROR(VLOOKUP(TableHandbook[[#This Row],[UDC]],TableSTRPSCART[],7,FALSE),"")</f>
        <v/>
      </c>
      <c r="U71" s="232" t="str">
        <f>IFERROR(VLOOKUP(TableHandbook[[#This Row],[UDC]],TableSTRPSCENG[],7,FALSE),"")</f>
        <v/>
      </c>
      <c r="V71" s="232" t="str">
        <f>IFERROR(VLOOKUP(TableHandbook[[#This Row],[UDC]],TableSTRPSCHLP[],7,FALSE),"")</f>
        <v/>
      </c>
      <c r="W71" s="232" t="str">
        <f>IFERROR(VLOOKUP(TableHandbook[[#This Row],[UDC]],TableSTRPSCHUS[],7,FALSE),"")</f>
        <v/>
      </c>
      <c r="X71" s="232" t="str">
        <f>IFERROR(VLOOKUP(TableHandbook[[#This Row],[UDC]],TableSTRPSCMAT[],7,FALSE),"")</f>
        <v/>
      </c>
      <c r="Y71" s="232" t="str">
        <f>IFERROR(VLOOKUP(TableHandbook[[#This Row],[UDC]],TableSTRPSCSCI[],7,FALSE),"")</f>
        <v/>
      </c>
      <c r="Z71" s="232" t="str">
        <f>IFERROR(VLOOKUP(TableHandbook[[#This Row],[UDC]],TableSTRPSCFON[],7,FALSE),"")</f>
        <v/>
      </c>
      <c r="AA71" s="233" t="str">
        <f>IFERROR(VLOOKUP(TableHandbook[[#This Row],[UDC]],TableGCTESOL[],7,FALSE),"")</f>
        <v/>
      </c>
      <c r="AB71" s="232" t="str">
        <f>IFERROR(VLOOKUP(TableHandbook[[#This Row],[UDC]],TableMCTESOL[],7,FALSE),"")</f>
        <v/>
      </c>
      <c r="AC71" s="232" t="str">
        <f>IFERROR(VLOOKUP(TableHandbook[[#This Row],[UDC]],TableMCAPLING[],7,FALSE),"")</f>
        <v/>
      </c>
      <c r="AD71" s="233" t="str">
        <f>IFERROR(VLOOKUP(TableHandbook[[#This Row],[UDC]],TableGCEDHE[],7,FALSE),"")</f>
        <v/>
      </c>
      <c r="AE71" s="232" t="str">
        <f>IFERROR(VLOOKUP(TableHandbook[[#This Row],[UDC]],TableGCEDUC[],7,FALSE),"")</f>
        <v/>
      </c>
      <c r="AF71" s="232" t="str">
        <f>IFERROR(VLOOKUP(TableHandbook[[#This Row],[UDC]],TableGDEDUC[],7,FALSE),"")</f>
        <v/>
      </c>
      <c r="AG71" s="232" t="str">
        <f>IFERROR(VLOOKUP(TableHandbook[[#This Row],[UDC]],TableMJRPEDUPR[],7,FALSE),"")</f>
        <v>Core</v>
      </c>
      <c r="AH71" s="232" t="str">
        <f>IFERROR(VLOOKUP(TableHandbook[[#This Row],[UDC]],TableMJRPEDUSC[],7,FALSE),"")</f>
        <v>Core</v>
      </c>
      <c r="AI71" s="233" t="str">
        <f>IFERROR(VLOOKUP(TableHandbook[[#This Row],[UDC]],TableMCEDUC[],7,FALSE),"")</f>
        <v/>
      </c>
      <c r="AJ71" s="232" t="str">
        <f>IFERROR(VLOOKUP(TableHandbook[[#This Row],[UDC]],TableSPPECULIN[],7,FALSE),"")</f>
        <v/>
      </c>
      <c r="AK71" s="232" t="str">
        <f>IFERROR(VLOOKUP(TableHandbook[[#This Row],[UDC]],TableSPPELNTCH[],7,FALSE),"")</f>
        <v/>
      </c>
      <c r="AL71" s="232" t="str">
        <f>IFERROR(VLOOKUP(TableHandbook[[#This Row],[UDC]],TableSPPESTEME[],7,FALSE),"")</f>
        <v/>
      </c>
    </row>
    <row r="72" spans="1:38" x14ac:dyDescent="0.25">
      <c r="A72" s="2" t="s">
        <v>129</v>
      </c>
      <c r="B72" s="3">
        <v>1</v>
      </c>
      <c r="C72" s="3"/>
      <c r="D72" s="2" t="s">
        <v>408</v>
      </c>
      <c r="E72" s="3">
        <v>25</v>
      </c>
      <c r="F72" s="264"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1"/>
      <c r="P72" s="233" t="str">
        <f>IFERROR(VLOOKUP(TableHandbook[[#This Row],[UDC]],TableMCTEACH[],7,FALSE),"")</f>
        <v/>
      </c>
      <c r="Q72" s="232" t="str">
        <f>IFERROR(VLOOKUP(TableHandbook[[#This Row],[UDC]],TableMJRPTCHEC[],7,FALSE),"")</f>
        <v>Core</v>
      </c>
      <c r="R72" s="232" t="str">
        <f>IFERROR(VLOOKUP(TableHandbook[[#This Row],[UDC]],TableMJRPTCHPR[],7,FALSE),"")</f>
        <v>Core</v>
      </c>
      <c r="S72" s="232" t="str">
        <f>IFERROR(VLOOKUP(TableHandbook[[#This Row],[UDC]],TableMJRPTCHSC[],7,FALSE),"")</f>
        <v>Core</v>
      </c>
      <c r="T72" s="232" t="str">
        <f>IFERROR(VLOOKUP(TableHandbook[[#This Row],[UDC]],TableSTRPSCART[],7,FALSE),"")</f>
        <v/>
      </c>
      <c r="U72" s="232" t="str">
        <f>IFERROR(VLOOKUP(TableHandbook[[#This Row],[UDC]],TableSTRPSCENG[],7,FALSE),"")</f>
        <v/>
      </c>
      <c r="V72" s="232" t="str">
        <f>IFERROR(VLOOKUP(TableHandbook[[#This Row],[UDC]],TableSTRPSCHLP[],7,FALSE),"")</f>
        <v/>
      </c>
      <c r="W72" s="232" t="str">
        <f>IFERROR(VLOOKUP(TableHandbook[[#This Row],[UDC]],TableSTRPSCHUS[],7,FALSE),"")</f>
        <v/>
      </c>
      <c r="X72" s="232" t="str">
        <f>IFERROR(VLOOKUP(TableHandbook[[#This Row],[UDC]],TableSTRPSCMAT[],7,FALSE),"")</f>
        <v/>
      </c>
      <c r="Y72" s="232" t="str">
        <f>IFERROR(VLOOKUP(TableHandbook[[#This Row],[UDC]],TableSTRPSCSCI[],7,FALSE),"")</f>
        <v/>
      </c>
      <c r="Z72" s="232" t="str">
        <f>IFERROR(VLOOKUP(TableHandbook[[#This Row],[UDC]],TableSTRPSCFON[],7,FALSE),"")</f>
        <v/>
      </c>
      <c r="AA72" s="233" t="str">
        <f>IFERROR(VLOOKUP(TableHandbook[[#This Row],[UDC]],TableGCTESOL[],7,FALSE),"")</f>
        <v/>
      </c>
      <c r="AB72" s="232" t="str">
        <f>IFERROR(VLOOKUP(TableHandbook[[#This Row],[UDC]],TableMCTESOL[],7,FALSE),"")</f>
        <v/>
      </c>
      <c r="AC72" s="232" t="str">
        <f>IFERROR(VLOOKUP(TableHandbook[[#This Row],[UDC]],TableMCAPLING[],7,FALSE),"")</f>
        <v/>
      </c>
      <c r="AD72" s="233" t="str">
        <f>IFERROR(VLOOKUP(TableHandbook[[#This Row],[UDC]],TableGCEDHE[],7,FALSE),"")</f>
        <v/>
      </c>
      <c r="AE72" s="232" t="str">
        <f>IFERROR(VLOOKUP(TableHandbook[[#This Row],[UDC]],TableGCEDUC[],7,FALSE),"")</f>
        <v/>
      </c>
      <c r="AF72" s="232" t="str">
        <f>IFERROR(VLOOKUP(TableHandbook[[#This Row],[UDC]],TableGDEDUC[],7,FALSE),"")</f>
        <v/>
      </c>
      <c r="AG72" s="232" t="str">
        <f>IFERROR(VLOOKUP(TableHandbook[[#This Row],[UDC]],TableMJRPEDUPR[],7,FALSE),"")</f>
        <v/>
      </c>
      <c r="AH72" s="232" t="str">
        <f>IFERROR(VLOOKUP(TableHandbook[[#This Row],[UDC]],TableMJRPEDUSC[],7,FALSE),"")</f>
        <v/>
      </c>
      <c r="AI72" s="233" t="str">
        <f>IFERROR(VLOOKUP(TableHandbook[[#This Row],[UDC]],TableMCEDUC[],7,FALSE),"")</f>
        <v/>
      </c>
      <c r="AJ72" s="232" t="str">
        <f>IFERROR(VLOOKUP(TableHandbook[[#This Row],[UDC]],TableSPPECULIN[],7,FALSE),"")</f>
        <v/>
      </c>
      <c r="AK72" s="232" t="str">
        <f>IFERROR(VLOOKUP(TableHandbook[[#This Row],[UDC]],TableSPPELNTCH[],7,FALSE),"")</f>
        <v/>
      </c>
      <c r="AL72" s="232"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1"/>
      <c r="P73" s="233" t="str">
        <f>IFERROR(VLOOKUP(TableHandbook[[#This Row],[UDC]],TableMCTEACH[],7,FALSE),"")</f>
        <v/>
      </c>
      <c r="Q73" s="232" t="str">
        <f>IFERROR(VLOOKUP(TableHandbook[[#This Row],[UDC]],TableMJRPTCHEC[],7,FALSE),"")</f>
        <v/>
      </c>
      <c r="R73" s="232" t="str">
        <f>IFERROR(VLOOKUP(TableHandbook[[#This Row],[UDC]],TableMJRPTCHPR[],7,FALSE),"")</f>
        <v>Core</v>
      </c>
      <c r="S73" s="232" t="str">
        <f>IFERROR(VLOOKUP(TableHandbook[[#This Row],[UDC]],TableMJRPTCHSC[],7,FALSE),"")</f>
        <v>Core</v>
      </c>
      <c r="T73" s="232" t="str">
        <f>IFERROR(VLOOKUP(TableHandbook[[#This Row],[UDC]],TableSTRPSCART[],7,FALSE),"")</f>
        <v/>
      </c>
      <c r="U73" s="232" t="str">
        <f>IFERROR(VLOOKUP(TableHandbook[[#This Row],[UDC]],TableSTRPSCENG[],7,FALSE),"")</f>
        <v/>
      </c>
      <c r="V73" s="232" t="str">
        <f>IFERROR(VLOOKUP(TableHandbook[[#This Row],[UDC]],TableSTRPSCHLP[],7,FALSE),"")</f>
        <v/>
      </c>
      <c r="W73" s="232" t="str">
        <f>IFERROR(VLOOKUP(TableHandbook[[#This Row],[UDC]],TableSTRPSCHUS[],7,FALSE),"")</f>
        <v/>
      </c>
      <c r="X73" s="232" t="str">
        <f>IFERROR(VLOOKUP(TableHandbook[[#This Row],[UDC]],TableSTRPSCMAT[],7,FALSE),"")</f>
        <v/>
      </c>
      <c r="Y73" s="232" t="str">
        <f>IFERROR(VLOOKUP(TableHandbook[[#This Row],[UDC]],TableSTRPSCSCI[],7,FALSE),"")</f>
        <v/>
      </c>
      <c r="Z73" s="232" t="str">
        <f>IFERROR(VLOOKUP(TableHandbook[[#This Row],[UDC]],TableSTRPSCFON[],7,FALSE),"")</f>
        <v/>
      </c>
      <c r="AA73" s="233" t="str">
        <f>IFERROR(VLOOKUP(TableHandbook[[#This Row],[UDC]],TableGCTESOL[],7,FALSE),"")</f>
        <v/>
      </c>
      <c r="AB73" s="232" t="str">
        <f>IFERROR(VLOOKUP(TableHandbook[[#This Row],[UDC]],TableMCTESOL[],7,FALSE),"")</f>
        <v/>
      </c>
      <c r="AC73" s="232" t="str">
        <f>IFERROR(VLOOKUP(TableHandbook[[#This Row],[UDC]],TableMCAPLING[],7,FALSE),"")</f>
        <v/>
      </c>
      <c r="AD73" s="233" t="str">
        <f>IFERROR(VLOOKUP(TableHandbook[[#This Row],[UDC]],TableGCEDHE[],7,FALSE),"")</f>
        <v/>
      </c>
      <c r="AE73" s="232" t="str">
        <f>IFERROR(VLOOKUP(TableHandbook[[#This Row],[UDC]],TableGCEDUC[],7,FALSE),"")</f>
        <v/>
      </c>
      <c r="AF73" s="232" t="str">
        <f>IFERROR(VLOOKUP(TableHandbook[[#This Row],[UDC]],TableGDEDUC[],7,FALSE),"")</f>
        <v/>
      </c>
      <c r="AG73" s="232" t="str">
        <f>IFERROR(VLOOKUP(TableHandbook[[#This Row],[UDC]],TableMJRPEDUPR[],7,FALSE),"")</f>
        <v/>
      </c>
      <c r="AH73" s="232" t="str">
        <f>IFERROR(VLOOKUP(TableHandbook[[#This Row],[UDC]],TableMJRPEDUSC[],7,FALSE),"")</f>
        <v/>
      </c>
      <c r="AI73" s="233" t="str">
        <f>IFERROR(VLOOKUP(TableHandbook[[#This Row],[UDC]],TableMCEDUC[],7,FALSE),"")</f>
        <v/>
      </c>
      <c r="AJ73" s="232" t="str">
        <f>IFERROR(VLOOKUP(TableHandbook[[#This Row],[UDC]],TableSPPECULIN[],7,FALSE),"")</f>
        <v/>
      </c>
      <c r="AK73" s="232" t="str">
        <f>IFERROR(VLOOKUP(TableHandbook[[#This Row],[UDC]],TableSPPELNTCH[],7,FALSE),"")</f>
        <v/>
      </c>
      <c r="AL73" s="232"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1"/>
      <c r="P74" s="233" t="str">
        <f>IFERROR(VLOOKUP(TableHandbook[[#This Row],[UDC]],TableMCTEACH[],7,FALSE),"")</f>
        <v/>
      </c>
      <c r="Q74" s="232" t="str">
        <f>IFERROR(VLOOKUP(TableHandbook[[#This Row],[UDC]],TableMJRPTCHEC[],7,FALSE),"")</f>
        <v/>
      </c>
      <c r="R74" s="232" t="str">
        <f>IFERROR(VLOOKUP(TableHandbook[[#This Row],[UDC]],TableMJRPTCHPR[],7,FALSE),"")</f>
        <v/>
      </c>
      <c r="S74" s="232" t="str">
        <f>IFERROR(VLOOKUP(TableHandbook[[#This Row],[UDC]],TableMJRPTCHSC[],7,FALSE),"")</f>
        <v/>
      </c>
      <c r="T74" s="232" t="str">
        <f>IFERROR(VLOOKUP(TableHandbook[[#This Row],[UDC]],TableSTRPSCART[],7,FALSE),"")</f>
        <v/>
      </c>
      <c r="U74" s="232" t="str">
        <f>IFERROR(VLOOKUP(TableHandbook[[#This Row],[UDC]],TableSTRPSCENG[],7,FALSE),"")</f>
        <v/>
      </c>
      <c r="V74" s="232" t="str">
        <f>IFERROR(VLOOKUP(TableHandbook[[#This Row],[UDC]],TableSTRPSCHLP[],7,FALSE),"")</f>
        <v/>
      </c>
      <c r="W74" s="232" t="str">
        <f>IFERROR(VLOOKUP(TableHandbook[[#This Row],[UDC]],TableSTRPSCHUS[],7,FALSE),"")</f>
        <v/>
      </c>
      <c r="X74" s="232" t="str">
        <f>IFERROR(VLOOKUP(TableHandbook[[#This Row],[UDC]],TableSTRPSCMAT[],7,FALSE),"")</f>
        <v/>
      </c>
      <c r="Y74" s="232" t="str">
        <f>IFERROR(VLOOKUP(TableHandbook[[#This Row],[UDC]],TableSTRPSCSCI[],7,FALSE),"")</f>
        <v/>
      </c>
      <c r="Z74" s="232" t="str">
        <f>IFERROR(VLOOKUP(TableHandbook[[#This Row],[UDC]],TableSTRPSCFON[],7,FALSE),"")</f>
        <v/>
      </c>
      <c r="AA74" s="233" t="str">
        <f>IFERROR(VLOOKUP(TableHandbook[[#This Row],[UDC]],TableGCTESOL[],7,FALSE),"")</f>
        <v/>
      </c>
      <c r="AB74" s="232" t="str">
        <f>IFERROR(VLOOKUP(TableHandbook[[#This Row],[UDC]],TableMCTESOL[],7,FALSE),"")</f>
        <v/>
      </c>
      <c r="AC74" s="232" t="str">
        <f>IFERROR(VLOOKUP(TableHandbook[[#This Row],[UDC]],TableMCAPLING[],7,FALSE),"")</f>
        <v/>
      </c>
      <c r="AD74" s="233" t="str">
        <f>IFERROR(VLOOKUP(TableHandbook[[#This Row],[UDC]],TableGCEDHE[],7,FALSE),"")</f>
        <v/>
      </c>
      <c r="AE74" s="232" t="str">
        <f>IFERROR(VLOOKUP(TableHandbook[[#This Row],[UDC]],TableGCEDUC[],7,FALSE),"")</f>
        <v/>
      </c>
      <c r="AF74" s="232" t="str">
        <f>IFERROR(VLOOKUP(TableHandbook[[#This Row],[UDC]],TableGDEDUC[],7,FALSE),"")</f>
        <v/>
      </c>
      <c r="AG74" s="232" t="str">
        <f>IFERROR(VLOOKUP(TableHandbook[[#This Row],[UDC]],TableMJRPEDUPR[],7,FALSE),"")</f>
        <v/>
      </c>
      <c r="AH74" s="232" t="str">
        <f>IFERROR(VLOOKUP(TableHandbook[[#This Row],[UDC]],TableMJRPEDUSC[],7,FALSE),"")</f>
        <v/>
      </c>
      <c r="AI74" s="233" t="str">
        <f>IFERROR(VLOOKUP(TableHandbook[[#This Row],[UDC]],TableMCEDUC[],7,FALSE),"")</f>
        <v/>
      </c>
      <c r="AJ74" s="232" t="str">
        <f>IFERROR(VLOOKUP(TableHandbook[[#This Row],[UDC]],TableSPPECULIN[],7,FALSE),"")</f>
        <v/>
      </c>
      <c r="AK74" s="232" t="str">
        <f>IFERROR(VLOOKUP(TableHandbook[[#This Row],[UDC]],TableSPPELNTCH[],7,FALSE),"")</f>
        <v/>
      </c>
      <c r="AL74" s="232"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1"/>
      <c r="P75" s="233" t="str">
        <f>IFERROR(VLOOKUP(TableHandbook[[#This Row],[UDC]],TableMCTEACH[],7,FALSE),"")</f>
        <v/>
      </c>
      <c r="Q75" s="232" t="str">
        <f>IFERROR(VLOOKUP(TableHandbook[[#This Row],[UDC]],TableMJRPTCHEC[],7,FALSE),"")</f>
        <v/>
      </c>
      <c r="R75" s="232" t="str">
        <f>IFERROR(VLOOKUP(TableHandbook[[#This Row],[UDC]],TableMJRPTCHPR[],7,FALSE),"")</f>
        <v/>
      </c>
      <c r="S75" s="232" t="str">
        <f>IFERROR(VLOOKUP(TableHandbook[[#This Row],[UDC]],TableMJRPTCHSC[],7,FALSE),"")</f>
        <v/>
      </c>
      <c r="T75" s="232" t="str">
        <f>IFERROR(VLOOKUP(TableHandbook[[#This Row],[UDC]],TableSTRPSCART[],7,FALSE),"")</f>
        <v/>
      </c>
      <c r="U75" s="232" t="str">
        <f>IFERROR(VLOOKUP(TableHandbook[[#This Row],[UDC]],TableSTRPSCENG[],7,FALSE),"")</f>
        <v/>
      </c>
      <c r="V75" s="232" t="str">
        <f>IFERROR(VLOOKUP(TableHandbook[[#This Row],[UDC]],TableSTRPSCHLP[],7,FALSE),"")</f>
        <v/>
      </c>
      <c r="W75" s="232" t="str">
        <f>IFERROR(VLOOKUP(TableHandbook[[#This Row],[UDC]],TableSTRPSCHUS[],7,FALSE),"")</f>
        <v/>
      </c>
      <c r="X75" s="232" t="str">
        <f>IFERROR(VLOOKUP(TableHandbook[[#This Row],[UDC]],TableSTRPSCMAT[],7,FALSE),"")</f>
        <v/>
      </c>
      <c r="Y75" s="232" t="str">
        <f>IFERROR(VLOOKUP(TableHandbook[[#This Row],[UDC]],TableSTRPSCSCI[],7,FALSE),"")</f>
        <v/>
      </c>
      <c r="Z75" s="232" t="str">
        <f>IFERROR(VLOOKUP(TableHandbook[[#This Row],[UDC]],TableSTRPSCFON[],7,FALSE),"")</f>
        <v/>
      </c>
      <c r="AA75" s="233" t="str">
        <f>IFERROR(VLOOKUP(TableHandbook[[#This Row],[UDC]],TableGCTESOL[],7,FALSE),"")</f>
        <v/>
      </c>
      <c r="AB75" s="232" t="str">
        <f>IFERROR(VLOOKUP(TableHandbook[[#This Row],[UDC]],TableMCTESOL[],7,FALSE),"")</f>
        <v/>
      </c>
      <c r="AC75" s="232" t="str">
        <f>IFERROR(VLOOKUP(TableHandbook[[#This Row],[UDC]],TableMCAPLING[],7,FALSE),"")</f>
        <v/>
      </c>
      <c r="AD75" s="233" t="str">
        <f>IFERROR(VLOOKUP(TableHandbook[[#This Row],[UDC]],TableGCEDHE[],7,FALSE),"")</f>
        <v/>
      </c>
      <c r="AE75" s="232" t="str">
        <f>IFERROR(VLOOKUP(TableHandbook[[#This Row],[UDC]],TableGCEDUC[],7,FALSE),"")</f>
        <v/>
      </c>
      <c r="AF75" s="232" t="str">
        <f>IFERROR(VLOOKUP(TableHandbook[[#This Row],[UDC]],TableGDEDUC[],7,FALSE),"")</f>
        <v/>
      </c>
      <c r="AG75" s="232" t="str">
        <f>IFERROR(VLOOKUP(TableHandbook[[#This Row],[UDC]],TableMJRPEDUPR[],7,FALSE),"")</f>
        <v/>
      </c>
      <c r="AH75" s="232" t="str">
        <f>IFERROR(VLOOKUP(TableHandbook[[#This Row],[UDC]],TableMJRPEDUSC[],7,FALSE),"")</f>
        <v/>
      </c>
      <c r="AI75" s="233" t="str">
        <f>IFERROR(VLOOKUP(TableHandbook[[#This Row],[UDC]],TableMCEDUC[],7,FALSE),"")</f>
        <v/>
      </c>
      <c r="AJ75" s="232" t="str">
        <f>IFERROR(VLOOKUP(TableHandbook[[#This Row],[UDC]],TableSPPECULIN[],7,FALSE),"")</f>
        <v/>
      </c>
      <c r="AK75" s="232" t="str">
        <f>IFERROR(VLOOKUP(TableHandbook[[#This Row],[UDC]],TableSPPELNTCH[],7,FALSE),"")</f>
        <v/>
      </c>
      <c r="AL75" s="232"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1"/>
      <c r="P76" s="233" t="str">
        <f>IFERROR(VLOOKUP(TableHandbook[[#This Row],[UDC]],TableMCTEACH[],7,FALSE),"")</f>
        <v/>
      </c>
      <c r="Q76" s="232" t="str">
        <f>IFERROR(VLOOKUP(TableHandbook[[#This Row],[UDC]],TableMJRPTCHEC[],7,FALSE),"")</f>
        <v/>
      </c>
      <c r="R76" s="232" t="str">
        <f>IFERROR(VLOOKUP(TableHandbook[[#This Row],[UDC]],TableMJRPTCHPR[],7,FALSE),"")</f>
        <v/>
      </c>
      <c r="S76" s="232" t="str">
        <f>IFERROR(VLOOKUP(TableHandbook[[#This Row],[UDC]],TableMJRPTCHSC[],7,FALSE),"")</f>
        <v/>
      </c>
      <c r="T76" s="232" t="str">
        <f>IFERROR(VLOOKUP(TableHandbook[[#This Row],[UDC]],TableSTRPSCART[],7,FALSE),"")</f>
        <v/>
      </c>
      <c r="U76" s="232" t="str">
        <f>IFERROR(VLOOKUP(TableHandbook[[#This Row],[UDC]],TableSTRPSCENG[],7,FALSE),"")</f>
        <v/>
      </c>
      <c r="V76" s="232" t="str">
        <f>IFERROR(VLOOKUP(TableHandbook[[#This Row],[UDC]],TableSTRPSCHLP[],7,FALSE),"")</f>
        <v/>
      </c>
      <c r="W76" s="232" t="str">
        <f>IFERROR(VLOOKUP(TableHandbook[[#This Row],[UDC]],TableSTRPSCHUS[],7,FALSE),"")</f>
        <v/>
      </c>
      <c r="X76" s="232" t="str">
        <f>IFERROR(VLOOKUP(TableHandbook[[#This Row],[UDC]],TableSTRPSCMAT[],7,FALSE),"")</f>
        <v/>
      </c>
      <c r="Y76" s="232" t="str">
        <f>IFERROR(VLOOKUP(TableHandbook[[#This Row],[UDC]],TableSTRPSCSCI[],7,FALSE),"")</f>
        <v/>
      </c>
      <c r="Z76" s="232" t="str">
        <f>IFERROR(VLOOKUP(TableHandbook[[#This Row],[UDC]],TableSTRPSCFON[],7,FALSE),"")</f>
        <v/>
      </c>
      <c r="AA76" s="233" t="str">
        <f>IFERROR(VLOOKUP(TableHandbook[[#This Row],[UDC]],TableGCTESOL[],7,FALSE),"")</f>
        <v/>
      </c>
      <c r="AB76" s="232" t="str">
        <f>IFERROR(VLOOKUP(TableHandbook[[#This Row],[UDC]],TableMCTESOL[],7,FALSE),"")</f>
        <v/>
      </c>
      <c r="AC76" s="232" t="str">
        <f>IFERROR(VLOOKUP(TableHandbook[[#This Row],[UDC]],TableMCAPLING[],7,FALSE),"")</f>
        <v/>
      </c>
      <c r="AD76" s="233" t="str">
        <f>IFERROR(VLOOKUP(TableHandbook[[#This Row],[UDC]],TableGCEDHE[],7,FALSE),"")</f>
        <v/>
      </c>
      <c r="AE76" s="232" t="str">
        <f>IFERROR(VLOOKUP(TableHandbook[[#This Row],[UDC]],TableGCEDUC[],7,FALSE),"")</f>
        <v/>
      </c>
      <c r="AF76" s="232" t="str">
        <f>IFERROR(VLOOKUP(TableHandbook[[#This Row],[UDC]],TableGDEDUC[],7,FALSE),"")</f>
        <v/>
      </c>
      <c r="AG76" s="232" t="str">
        <f>IFERROR(VLOOKUP(TableHandbook[[#This Row],[UDC]],TableMJRPEDUPR[],7,FALSE),"")</f>
        <v/>
      </c>
      <c r="AH76" s="232" t="str">
        <f>IFERROR(VLOOKUP(TableHandbook[[#This Row],[UDC]],TableMJRPEDUSC[],7,FALSE),"")</f>
        <v/>
      </c>
      <c r="AI76" s="233" t="str">
        <f>IFERROR(VLOOKUP(TableHandbook[[#This Row],[UDC]],TableMCEDUC[],7,FALSE),"")</f>
        <v/>
      </c>
      <c r="AJ76" s="232" t="str">
        <f>IFERROR(VLOOKUP(TableHandbook[[#This Row],[UDC]],TableSPPECULIN[],7,FALSE),"")</f>
        <v/>
      </c>
      <c r="AK76" s="232" t="str">
        <f>IFERROR(VLOOKUP(TableHandbook[[#This Row],[UDC]],TableSPPELNTCH[],7,FALSE),"")</f>
        <v/>
      </c>
      <c r="AL76" s="232"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1"/>
      <c r="P77" s="233" t="str">
        <f>IFERROR(VLOOKUP(TableHandbook[[#This Row],[UDC]],TableMCTEACH[],7,FALSE),"")</f>
        <v/>
      </c>
      <c r="Q77" s="232" t="str">
        <f>IFERROR(VLOOKUP(TableHandbook[[#This Row],[UDC]],TableMJRPTCHEC[],7,FALSE),"")</f>
        <v/>
      </c>
      <c r="R77" s="232" t="str">
        <f>IFERROR(VLOOKUP(TableHandbook[[#This Row],[UDC]],TableMJRPTCHPR[],7,FALSE),"")</f>
        <v/>
      </c>
      <c r="S77" s="232" t="str">
        <f>IFERROR(VLOOKUP(TableHandbook[[#This Row],[UDC]],TableMJRPTCHSC[],7,FALSE),"")</f>
        <v/>
      </c>
      <c r="T77" s="232" t="str">
        <f>IFERROR(VLOOKUP(TableHandbook[[#This Row],[UDC]],TableSTRPSCART[],7,FALSE),"")</f>
        <v/>
      </c>
      <c r="U77" s="232" t="str">
        <f>IFERROR(VLOOKUP(TableHandbook[[#This Row],[UDC]],TableSTRPSCENG[],7,FALSE),"")</f>
        <v/>
      </c>
      <c r="V77" s="232" t="str">
        <f>IFERROR(VLOOKUP(TableHandbook[[#This Row],[UDC]],TableSTRPSCHLP[],7,FALSE),"")</f>
        <v/>
      </c>
      <c r="W77" s="232" t="str">
        <f>IFERROR(VLOOKUP(TableHandbook[[#This Row],[UDC]],TableSTRPSCHUS[],7,FALSE),"")</f>
        <v/>
      </c>
      <c r="X77" s="232" t="str">
        <f>IFERROR(VLOOKUP(TableHandbook[[#This Row],[UDC]],TableSTRPSCMAT[],7,FALSE),"")</f>
        <v/>
      </c>
      <c r="Y77" s="232" t="str">
        <f>IFERROR(VLOOKUP(TableHandbook[[#This Row],[UDC]],TableSTRPSCSCI[],7,FALSE),"")</f>
        <v/>
      </c>
      <c r="Z77" s="232" t="str">
        <f>IFERROR(VLOOKUP(TableHandbook[[#This Row],[UDC]],TableSTRPSCFON[],7,FALSE),"")</f>
        <v/>
      </c>
      <c r="AA77" s="233" t="str">
        <f>IFERROR(VLOOKUP(TableHandbook[[#This Row],[UDC]],TableGCTESOL[],7,FALSE),"")</f>
        <v/>
      </c>
      <c r="AB77" s="232" t="str">
        <f>IFERROR(VLOOKUP(TableHandbook[[#This Row],[UDC]],TableMCTESOL[],7,FALSE),"")</f>
        <v/>
      </c>
      <c r="AC77" s="232" t="str">
        <f>IFERROR(VLOOKUP(TableHandbook[[#This Row],[UDC]],TableMCAPLING[],7,FALSE),"")</f>
        <v/>
      </c>
      <c r="AD77" s="233" t="str">
        <f>IFERROR(VLOOKUP(TableHandbook[[#This Row],[UDC]],TableGCEDHE[],7,FALSE),"")</f>
        <v/>
      </c>
      <c r="AE77" s="232" t="str">
        <f>IFERROR(VLOOKUP(TableHandbook[[#This Row],[UDC]],TableGCEDUC[],7,FALSE),"")</f>
        <v/>
      </c>
      <c r="AF77" s="232" t="str">
        <f>IFERROR(VLOOKUP(TableHandbook[[#This Row],[UDC]],TableGDEDUC[],7,FALSE),"")</f>
        <v/>
      </c>
      <c r="AG77" s="232" t="str">
        <f>IFERROR(VLOOKUP(TableHandbook[[#This Row],[UDC]],TableMJRPEDUPR[],7,FALSE),"")</f>
        <v/>
      </c>
      <c r="AH77" s="232" t="str">
        <f>IFERROR(VLOOKUP(TableHandbook[[#This Row],[UDC]],TableMJRPEDUSC[],7,FALSE),"")</f>
        <v/>
      </c>
      <c r="AI77" s="233" t="str">
        <f>IFERROR(VLOOKUP(TableHandbook[[#This Row],[UDC]],TableMCEDUC[],7,FALSE),"")</f>
        <v/>
      </c>
      <c r="AJ77" s="232" t="str">
        <f>IFERROR(VLOOKUP(TableHandbook[[#This Row],[UDC]],TableSPPECULIN[],7,FALSE),"")</f>
        <v/>
      </c>
      <c r="AK77" s="232" t="str">
        <f>IFERROR(VLOOKUP(TableHandbook[[#This Row],[UDC]],TableSPPELNTCH[],7,FALSE),"")</f>
        <v/>
      </c>
      <c r="AL77" s="232"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1"/>
      <c r="P78" s="233" t="str">
        <f>IFERROR(VLOOKUP(TableHandbook[[#This Row],[UDC]],TableMCTEACH[],7,FALSE),"")</f>
        <v/>
      </c>
      <c r="Q78" s="232" t="str">
        <f>IFERROR(VLOOKUP(TableHandbook[[#This Row],[UDC]],TableMJRPTCHEC[],7,FALSE),"")</f>
        <v/>
      </c>
      <c r="R78" s="232" t="str">
        <f>IFERROR(VLOOKUP(TableHandbook[[#This Row],[UDC]],TableMJRPTCHPR[],7,FALSE),"")</f>
        <v/>
      </c>
      <c r="S78" s="232" t="str">
        <f>IFERROR(VLOOKUP(TableHandbook[[#This Row],[UDC]],TableMJRPTCHSC[],7,FALSE),"")</f>
        <v/>
      </c>
      <c r="T78" s="232" t="str">
        <f>IFERROR(VLOOKUP(TableHandbook[[#This Row],[UDC]],TableSTRPSCART[],7,FALSE),"")</f>
        <v/>
      </c>
      <c r="U78" s="232" t="str">
        <f>IFERROR(VLOOKUP(TableHandbook[[#This Row],[UDC]],TableSTRPSCENG[],7,FALSE),"")</f>
        <v/>
      </c>
      <c r="V78" s="232" t="str">
        <f>IFERROR(VLOOKUP(TableHandbook[[#This Row],[UDC]],TableSTRPSCHLP[],7,FALSE),"")</f>
        <v/>
      </c>
      <c r="W78" s="232" t="str">
        <f>IFERROR(VLOOKUP(TableHandbook[[#This Row],[UDC]],TableSTRPSCHUS[],7,FALSE),"")</f>
        <v/>
      </c>
      <c r="X78" s="232" t="str">
        <f>IFERROR(VLOOKUP(TableHandbook[[#This Row],[UDC]],TableSTRPSCMAT[],7,FALSE),"")</f>
        <v/>
      </c>
      <c r="Y78" s="232" t="str">
        <f>IFERROR(VLOOKUP(TableHandbook[[#This Row],[UDC]],TableSTRPSCSCI[],7,FALSE),"")</f>
        <v/>
      </c>
      <c r="Z78" s="232" t="str">
        <f>IFERROR(VLOOKUP(TableHandbook[[#This Row],[UDC]],TableSTRPSCFON[],7,FALSE),"")</f>
        <v/>
      </c>
      <c r="AA78" s="233" t="str">
        <f>IFERROR(VLOOKUP(TableHandbook[[#This Row],[UDC]],TableGCTESOL[],7,FALSE),"")</f>
        <v/>
      </c>
      <c r="AB78" s="232" t="str">
        <f>IFERROR(VLOOKUP(TableHandbook[[#This Row],[UDC]],TableMCTESOL[],7,FALSE),"")</f>
        <v/>
      </c>
      <c r="AC78" s="232" t="str">
        <f>IFERROR(VLOOKUP(TableHandbook[[#This Row],[UDC]],TableMCAPLING[],7,FALSE),"")</f>
        <v/>
      </c>
      <c r="AD78" s="233" t="str">
        <f>IFERROR(VLOOKUP(TableHandbook[[#This Row],[UDC]],TableGCEDHE[],7,FALSE),"")</f>
        <v/>
      </c>
      <c r="AE78" s="232" t="str">
        <f>IFERROR(VLOOKUP(TableHandbook[[#This Row],[UDC]],TableGCEDUC[],7,FALSE),"")</f>
        <v/>
      </c>
      <c r="AF78" s="232" t="str">
        <f>IFERROR(VLOOKUP(TableHandbook[[#This Row],[UDC]],TableGDEDUC[],7,FALSE),"")</f>
        <v/>
      </c>
      <c r="AG78" s="232" t="str">
        <f>IFERROR(VLOOKUP(TableHandbook[[#This Row],[UDC]],TableMJRPEDUPR[],7,FALSE),"")</f>
        <v/>
      </c>
      <c r="AH78" s="232" t="str">
        <f>IFERROR(VLOOKUP(TableHandbook[[#This Row],[UDC]],TableMJRPEDUSC[],7,FALSE),"")</f>
        <v/>
      </c>
      <c r="AI78" s="233" t="str">
        <f>IFERROR(VLOOKUP(TableHandbook[[#This Row],[UDC]],TableMCEDUC[],7,FALSE),"")</f>
        <v/>
      </c>
      <c r="AJ78" s="232" t="str">
        <f>IFERROR(VLOOKUP(TableHandbook[[#This Row],[UDC]],TableSPPECULIN[],7,FALSE),"")</f>
        <v/>
      </c>
      <c r="AK78" s="232" t="str">
        <f>IFERROR(VLOOKUP(TableHandbook[[#This Row],[UDC]],TableSPPELNTCH[],7,FALSE),"")</f>
        <v/>
      </c>
      <c r="AL78" s="232"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1"/>
      <c r="P79" s="233" t="str">
        <f>IFERROR(VLOOKUP(TableHandbook[[#This Row],[UDC]],TableMCTEACH[],7,FALSE),"")</f>
        <v/>
      </c>
      <c r="Q79" s="232" t="str">
        <f>IFERROR(VLOOKUP(TableHandbook[[#This Row],[UDC]],TableMJRPTCHEC[],7,FALSE),"")</f>
        <v/>
      </c>
      <c r="R79" s="232" t="str">
        <f>IFERROR(VLOOKUP(TableHandbook[[#This Row],[UDC]],TableMJRPTCHPR[],7,FALSE),"")</f>
        <v/>
      </c>
      <c r="S79" s="232" t="str">
        <f>IFERROR(VLOOKUP(TableHandbook[[#This Row],[UDC]],TableMJRPTCHSC[],7,FALSE),"")</f>
        <v/>
      </c>
      <c r="T79" s="232" t="str">
        <f>IFERROR(VLOOKUP(TableHandbook[[#This Row],[UDC]],TableSTRPSCART[],7,FALSE),"")</f>
        <v/>
      </c>
      <c r="U79" s="232" t="str">
        <f>IFERROR(VLOOKUP(TableHandbook[[#This Row],[UDC]],TableSTRPSCENG[],7,FALSE),"")</f>
        <v/>
      </c>
      <c r="V79" s="232" t="str">
        <f>IFERROR(VLOOKUP(TableHandbook[[#This Row],[UDC]],TableSTRPSCHLP[],7,FALSE),"")</f>
        <v/>
      </c>
      <c r="W79" s="232" t="str">
        <f>IFERROR(VLOOKUP(TableHandbook[[#This Row],[UDC]],TableSTRPSCHUS[],7,FALSE),"")</f>
        <v/>
      </c>
      <c r="X79" s="232" t="str">
        <f>IFERROR(VLOOKUP(TableHandbook[[#This Row],[UDC]],TableSTRPSCMAT[],7,FALSE),"")</f>
        <v/>
      </c>
      <c r="Y79" s="232" t="str">
        <f>IFERROR(VLOOKUP(TableHandbook[[#This Row],[UDC]],TableSTRPSCSCI[],7,FALSE),"")</f>
        <v/>
      </c>
      <c r="Z79" s="232" t="str">
        <f>IFERROR(VLOOKUP(TableHandbook[[#This Row],[UDC]],TableSTRPSCFON[],7,FALSE),"")</f>
        <v/>
      </c>
      <c r="AA79" s="233" t="str">
        <f>IFERROR(VLOOKUP(TableHandbook[[#This Row],[UDC]],TableGCTESOL[],7,FALSE),"")</f>
        <v/>
      </c>
      <c r="AB79" s="232" t="str">
        <f>IFERROR(VLOOKUP(TableHandbook[[#This Row],[UDC]],TableMCTESOL[],7,FALSE),"")</f>
        <v/>
      </c>
      <c r="AC79" s="232" t="str">
        <f>IFERROR(VLOOKUP(TableHandbook[[#This Row],[UDC]],TableMCAPLING[],7,FALSE),"")</f>
        <v/>
      </c>
      <c r="AD79" s="233" t="str">
        <f>IFERROR(VLOOKUP(TableHandbook[[#This Row],[UDC]],TableGCEDHE[],7,FALSE),"")</f>
        <v/>
      </c>
      <c r="AE79" s="232" t="str">
        <f>IFERROR(VLOOKUP(TableHandbook[[#This Row],[UDC]],TableGCEDUC[],7,FALSE),"")</f>
        <v/>
      </c>
      <c r="AF79" s="232" t="str">
        <f>IFERROR(VLOOKUP(TableHandbook[[#This Row],[UDC]],TableGDEDUC[],7,FALSE),"")</f>
        <v/>
      </c>
      <c r="AG79" s="232" t="str">
        <f>IFERROR(VLOOKUP(TableHandbook[[#This Row],[UDC]],TableMJRPEDUPR[],7,FALSE),"")</f>
        <v/>
      </c>
      <c r="AH79" s="232" t="str">
        <f>IFERROR(VLOOKUP(TableHandbook[[#This Row],[UDC]],TableMJRPEDUSC[],7,FALSE),"")</f>
        <v/>
      </c>
      <c r="AI79" s="233" t="str">
        <f>IFERROR(VLOOKUP(TableHandbook[[#This Row],[UDC]],TableMCEDUC[],7,FALSE),"")</f>
        <v/>
      </c>
      <c r="AJ79" s="232" t="str">
        <f>IFERROR(VLOOKUP(TableHandbook[[#This Row],[UDC]],TableSPPECULIN[],7,FALSE),"")</f>
        <v/>
      </c>
      <c r="AK79" s="232" t="str">
        <f>IFERROR(VLOOKUP(TableHandbook[[#This Row],[UDC]],TableSPPELNTCH[],7,FALSE),"")</f>
        <v/>
      </c>
      <c r="AL79" s="232"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1"/>
      <c r="P80" s="233" t="str">
        <f>IFERROR(VLOOKUP(TableHandbook[[#This Row],[UDC]],TableMCTEACH[],7,FALSE),"")</f>
        <v/>
      </c>
      <c r="Q80" s="232" t="str">
        <f>IFERROR(VLOOKUP(TableHandbook[[#This Row],[UDC]],TableMJRPTCHEC[],7,FALSE),"")</f>
        <v/>
      </c>
      <c r="R80" s="232" t="str">
        <f>IFERROR(VLOOKUP(TableHandbook[[#This Row],[UDC]],TableMJRPTCHPR[],7,FALSE),"")</f>
        <v/>
      </c>
      <c r="S80" s="232" t="str">
        <f>IFERROR(VLOOKUP(TableHandbook[[#This Row],[UDC]],TableMJRPTCHSC[],7,FALSE),"")</f>
        <v/>
      </c>
      <c r="T80" s="232" t="str">
        <f>IFERROR(VLOOKUP(TableHandbook[[#This Row],[UDC]],TableSTRPSCART[],7,FALSE),"")</f>
        <v/>
      </c>
      <c r="U80" s="232" t="str">
        <f>IFERROR(VLOOKUP(TableHandbook[[#This Row],[UDC]],TableSTRPSCENG[],7,FALSE),"")</f>
        <v/>
      </c>
      <c r="V80" s="232" t="str">
        <f>IFERROR(VLOOKUP(TableHandbook[[#This Row],[UDC]],TableSTRPSCHLP[],7,FALSE),"")</f>
        <v/>
      </c>
      <c r="W80" s="232" t="str">
        <f>IFERROR(VLOOKUP(TableHandbook[[#This Row],[UDC]],TableSTRPSCHUS[],7,FALSE),"")</f>
        <v/>
      </c>
      <c r="X80" s="232" t="str">
        <f>IFERROR(VLOOKUP(TableHandbook[[#This Row],[UDC]],TableSTRPSCMAT[],7,FALSE),"")</f>
        <v/>
      </c>
      <c r="Y80" s="232" t="str">
        <f>IFERROR(VLOOKUP(TableHandbook[[#This Row],[UDC]],TableSTRPSCSCI[],7,FALSE),"")</f>
        <v/>
      </c>
      <c r="Z80" s="232" t="str">
        <f>IFERROR(VLOOKUP(TableHandbook[[#This Row],[UDC]],TableSTRPSCFON[],7,FALSE),"")</f>
        <v/>
      </c>
      <c r="AA80" s="233" t="str">
        <f>IFERROR(VLOOKUP(TableHandbook[[#This Row],[UDC]],TableGCTESOL[],7,FALSE),"")</f>
        <v/>
      </c>
      <c r="AB80" s="232" t="str">
        <f>IFERROR(VLOOKUP(TableHandbook[[#This Row],[UDC]],TableMCTESOL[],7,FALSE),"")</f>
        <v/>
      </c>
      <c r="AC80" s="232" t="str">
        <f>IFERROR(VLOOKUP(TableHandbook[[#This Row],[UDC]],TableMCAPLING[],7,FALSE),"")</f>
        <v/>
      </c>
      <c r="AD80" s="233" t="str">
        <f>IFERROR(VLOOKUP(TableHandbook[[#This Row],[UDC]],TableGCEDHE[],7,FALSE),"")</f>
        <v/>
      </c>
      <c r="AE80" s="232" t="str">
        <f>IFERROR(VLOOKUP(TableHandbook[[#This Row],[UDC]],TableGCEDUC[],7,FALSE),"")</f>
        <v/>
      </c>
      <c r="AF80" s="232" t="str">
        <f>IFERROR(VLOOKUP(TableHandbook[[#This Row],[UDC]],TableGDEDUC[],7,FALSE),"")</f>
        <v/>
      </c>
      <c r="AG80" s="232" t="str">
        <f>IFERROR(VLOOKUP(TableHandbook[[#This Row],[UDC]],TableMJRPEDUPR[],7,FALSE),"")</f>
        <v/>
      </c>
      <c r="AH80" s="232" t="str">
        <f>IFERROR(VLOOKUP(TableHandbook[[#This Row],[UDC]],TableMJRPEDUSC[],7,FALSE),"")</f>
        <v/>
      </c>
      <c r="AI80" s="233" t="str">
        <f>IFERROR(VLOOKUP(TableHandbook[[#This Row],[UDC]],TableMCEDUC[],7,FALSE),"")</f>
        <v/>
      </c>
      <c r="AJ80" s="232" t="str">
        <f>IFERROR(VLOOKUP(TableHandbook[[#This Row],[UDC]],TableSPPECULIN[],7,FALSE),"")</f>
        <v/>
      </c>
      <c r="AK80" s="232" t="str">
        <f>IFERROR(VLOOKUP(TableHandbook[[#This Row],[UDC]],TableSPPELNTCH[],7,FALSE),"")</f>
        <v/>
      </c>
      <c r="AL80" s="232" t="str">
        <f>IFERROR(VLOOKUP(TableHandbook[[#This Row],[UDC]],TableSPPESTEME[],7,FALSE),"")</f>
        <v/>
      </c>
    </row>
    <row r="81" spans="1:38" x14ac:dyDescent="0.25">
      <c r="A81" s="262"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1" t="s">
        <v>422</v>
      </c>
      <c r="P81" s="233" t="str">
        <f>IFERROR(VLOOKUP(TableHandbook[[#This Row],[UDC]],TableMCTEACH[],7,FALSE),"")</f>
        <v/>
      </c>
      <c r="Q81" s="232" t="str">
        <f>IFERROR(VLOOKUP(TableHandbook[[#This Row],[UDC]],TableMJRPTCHEC[],7,FALSE),"")</f>
        <v/>
      </c>
      <c r="R81" s="232" t="str">
        <f>IFERROR(VLOOKUP(TableHandbook[[#This Row],[UDC]],TableMJRPTCHPR[],7,FALSE),"")</f>
        <v/>
      </c>
      <c r="S81" s="232" t="str">
        <f>IFERROR(VLOOKUP(TableHandbook[[#This Row],[UDC]],TableMJRPTCHSC[],7,FALSE),"")</f>
        <v/>
      </c>
      <c r="T81" s="232" t="str">
        <f>IFERROR(VLOOKUP(TableHandbook[[#This Row],[UDC]],TableSTRPSCART[],7,FALSE),"")</f>
        <v/>
      </c>
      <c r="U81" s="232" t="str">
        <f>IFERROR(VLOOKUP(TableHandbook[[#This Row],[UDC]],TableSTRPSCENG[],7,FALSE),"")</f>
        <v/>
      </c>
      <c r="V81" s="232" t="str">
        <f>IFERROR(VLOOKUP(TableHandbook[[#This Row],[UDC]],TableSTRPSCHLP[],7,FALSE),"")</f>
        <v/>
      </c>
      <c r="W81" s="232" t="str">
        <f>IFERROR(VLOOKUP(TableHandbook[[#This Row],[UDC]],TableSTRPSCHUS[],7,FALSE),"")</f>
        <v/>
      </c>
      <c r="X81" s="232" t="str">
        <f>IFERROR(VLOOKUP(TableHandbook[[#This Row],[UDC]],TableSTRPSCMAT[],7,FALSE),"")</f>
        <v/>
      </c>
      <c r="Y81" s="232" t="str">
        <f>IFERROR(VLOOKUP(TableHandbook[[#This Row],[UDC]],TableSTRPSCSCI[],7,FALSE),"")</f>
        <v/>
      </c>
      <c r="Z81" s="232" t="str">
        <f>IFERROR(VLOOKUP(TableHandbook[[#This Row],[UDC]],TableSTRPSCFON[],7,FALSE),"")</f>
        <v/>
      </c>
      <c r="AA81" s="233" t="str">
        <f>IFERROR(VLOOKUP(TableHandbook[[#This Row],[UDC]],TableGCTESOL[],7,FALSE),"")</f>
        <v/>
      </c>
      <c r="AB81" s="232" t="str">
        <f>IFERROR(VLOOKUP(TableHandbook[[#This Row],[UDC]],TableMCTESOL[],7,FALSE),"")</f>
        <v/>
      </c>
      <c r="AC81" s="232" t="str">
        <f>IFERROR(VLOOKUP(TableHandbook[[#This Row],[UDC]],TableMCAPLING[],7,FALSE),"")</f>
        <v/>
      </c>
      <c r="AD81" s="233" t="str">
        <f>IFERROR(VLOOKUP(TableHandbook[[#This Row],[UDC]],TableGCEDHE[],7,FALSE),"")</f>
        <v/>
      </c>
      <c r="AE81" s="232" t="str">
        <f>IFERROR(VLOOKUP(TableHandbook[[#This Row],[UDC]],TableGCEDUC[],7,FALSE),"")</f>
        <v/>
      </c>
      <c r="AF81" s="232" t="str">
        <f>IFERROR(VLOOKUP(TableHandbook[[#This Row],[UDC]],TableGDEDUC[],7,FALSE),"")</f>
        <v/>
      </c>
      <c r="AG81" s="232" t="str">
        <f>IFERROR(VLOOKUP(TableHandbook[[#This Row],[UDC]],TableMJRPEDUPR[],7,FALSE),"")</f>
        <v/>
      </c>
      <c r="AH81" s="232" t="str">
        <f>IFERROR(VLOOKUP(TableHandbook[[#This Row],[UDC]],TableMJRPEDUSC[],7,FALSE),"")</f>
        <v/>
      </c>
      <c r="AI81" s="233" t="str">
        <f>IFERROR(VLOOKUP(TableHandbook[[#This Row],[UDC]],TableMCEDUC[],7,FALSE),"")</f>
        <v>Option</v>
      </c>
      <c r="AJ81" s="232" t="str">
        <f>IFERROR(VLOOKUP(TableHandbook[[#This Row],[UDC]],TableSPPECULIN[],7,FALSE),"")</f>
        <v/>
      </c>
      <c r="AK81" s="232" t="str">
        <f>IFERROR(VLOOKUP(TableHandbook[[#This Row],[UDC]],TableSPPELNTCH[],7,FALSE),"")</f>
        <v/>
      </c>
      <c r="AL81" s="232"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1"/>
      <c r="P82" s="233" t="str">
        <f>IFERROR(VLOOKUP(TableHandbook[[#This Row],[UDC]],TableMCTEACH[],7,FALSE),"")</f>
        <v/>
      </c>
      <c r="Q82" s="232" t="str">
        <f>IFERROR(VLOOKUP(TableHandbook[[#This Row],[UDC]],TableMJRPTCHEC[],7,FALSE),"")</f>
        <v/>
      </c>
      <c r="R82" s="232" t="str">
        <f>IFERROR(VLOOKUP(TableHandbook[[#This Row],[UDC]],TableMJRPTCHPR[],7,FALSE),"")</f>
        <v/>
      </c>
      <c r="S82" s="232" t="str">
        <f>IFERROR(VLOOKUP(TableHandbook[[#This Row],[UDC]],TableMJRPTCHSC[],7,FALSE),"")</f>
        <v/>
      </c>
      <c r="T82" s="232" t="str">
        <f>IFERROR(VLOOKUP(TableHandbook[[#This Row],[UDC]],TableSTRPSCART[],7,FALSE),"")</f>
        <v/>
      </c>
      <c r="U82" s="232" t="str">
        <f>IFERROR(VLOOKUP(TableHandbook[[#This Row],[UDC]],TableSTRPSCENG[],7,FALSE),"")</f>
        <v/>
      </c>
      <c r="V82" s="232" t="str">
        <f>IFERROR(VLOOKUP(TableHandbook[[#This Row],[UDC]],TableSTRPSCHLP[],7,FALSE),"")</f>
        <v/>
      </c>
      <c r="W82" s="232" t="str">
        <f>IFERROR(VLOOKUP(TableHandbook[[#This Row],[UDC]],TableSTRPSCHUS[],7,FALSE),"")</f>
        <v/>
      </c>
      <c r="X82" s="232" t="str">
        <f>IFERROR(VLOOKUP(TableHandbook[[#This Row],[UDC]],TableSTRPSCMAT[],7,FALSE),"")</f>
        <v/>
      </c>
      <c r="Y82" s="232" t="str">
        <f>IFERROR(VLOOKUP(TableHandbook[[#This Row],[UDC]],TableSTRPSCSCI[],7,FALSE),"")</f>
        <v/>
      </c>
      <c r="Z82" s="232" t="str">
        <f>IFERROR(VLOOKUP(TableHandbook[[#This Row],[UDC]],TableSTRPSCFON[],7,FALSE),"")</f>
        <v/>
      </c>
      <c r="AA82" s="233" t="str">
        <f>IFERROR(VLOOKUP(TableHandbook[[#This Row],[UDC]],TableGCTESOL[],7,FALSE),"")</f>
        <v/>
      </c>
      <c r="AB82" s="232" t="str">
        <f>IFERROR(VLOOKUP(TableHandbook[[#This Row],[UDC]],TableMCTESOL[],7,FALSE),"")</f>
        <v>Core</v>
      </c>
      <c r="AC82" s="232" t="str">
        <f>IFERROR(VLOOKUP(TableHandbook[[#This Row],[UDC]],TableMCAPLING[],7,FALSE),"")</f>
        <v>Core</v>
      </c>
      <c r="AD82" s="233" t="str">
        <f>IFERROR(VLOOKUP(TableHandbook[[#This Row],[UDC]],TableGCEDHE[],7,FALSE),"")</f>
        <v/>
      </c>
      <c r="AE82" s="232" t="str">
        <f>IFERROR(VLOOKUP(TableHandbook[[#This Row],[UDC]],TableGCEDUC[],7,FALSE),"")</f>
        <v/>
      </c>
      <c r="AF82" s="232" t="str">
        <f>IFERROR(VLOOKUP(TableHandbook[[#This Row],[UDC]],TableGDEDUC[],7,FALSE),"")</f>
        <v/>
      </c>
      <c r="AG82" s="232" t="str">
        <f>IFERROR(VLOOKUP(TableHandbook[[#This Row],[UDC]],TableMJRPEDUPR[],7,FALSE),"")</f>
        <v/>
      </c>
      <c r="AH82" s="232" t="str">
        <f>IFERROR(VLOOKUP(TableHandbook[[#This Row],[UDC]],TableMJRPEDUSC[],7,FALSE),"")</f>
        <v/>
      </c>
      <c r="AI82" s="233" t="str">
        <f>IFERROR(VLOOKUP(TableHandbook[[#This Row],[UDC]],TableMCEDUC[],7,FALSE),"")</f>
        <v/>
      </c>
      <c r="AJ82" s="232" t="str">
        <f>IFERROR(VLOOKUP(TableHandbook[[#This Row],[UDC]],TableSPPECULIN[],7,FALSE),"")</f>
        <v/>
      </c>
      <c r="AK82" s="232" t="str">
        <f>IFERROR(VLOOKUP(TableHandbook[[#This Row],[UDC]],TableSPPELNTCH[],7,FALSE),"")</f>
        <v/>
      </c>
      <c r="AL82" s="232"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1"/>
      <c r="P83" s="233" t="str">
        <f>IFERROR(VLOOKUP(TableHandbook[[#This Row],[UDC]],TableMCTEACH[],7,FALSE),"")</f>
        <v/>
      </c>
      <c r="Q83" s="232" t="str">
        <f>IFERROR(VLOOKUP(TableHandbook[[#This Row],[UDC]],TableMJRPTCHEC[],7,FALSE),"")</f>
        <v/>
      </c>
      <c r="R83" s="232" t="str">
        <f>IFERROR(VLOOKUP(TableHandbook[[#This Row],[UDC]],TableMJRPTCHPR[],7,FALSE),"")</f>
        <v/>
      </c>
      <c r="S83" s="232" t="str">
        <f>IFERROR(VLOOKUP(TableHandbook[[#This Row],[UDC]],TableMJRPTCHSC[],7,FALSE),"")</f>
        <v/>
      </c>
      <c r="T83" s="232" t="str">
        <f>IFERROR(VLOOKUP(TableHandbook[[#This Row],[UDC]],TableSTRPSCART[],7,FALSE),"")</f>
        <v/>
      </c>
      <c r="U83" s="232" t="str">
        <f>IFERROR(VLOOKUP(TableHandbook[[#This Row],[UDC]],TableSTRPSCENG[],7,FALSE),"")</f>
        <v/>
      </c>
      <c r="V83" s="232" t="str">
        <f>IFERROR(VLOOKUP(TableHandbook[[#This Row],[UDC]],TableSTRPSCHLP[],7,FALSE),"")</f>
        <v/>
      </c>
      <c r="W83" s="232" t="str">
        <f>IFERROR(VLOOKUP(TableHandbook[[#This Row],[UDC]],TableSTRPSCHUS[],7,FALSE),"")</f>
        <v/>
      </c>
      <c r="X83" s="232" t="str">
        <f>IFERROR(VLOOKUP(TableHandbook[[#This Row],[UDC]],TableSTRPSCMAT[],7,FALSE),"")</f>
        <v/>
      </c>
      <c r="Y83" s="232" t="str">
        <f>IFERROR(VLOOKUP(TableHandbook[[#This Row],[UDC]],TableSTRPSCSCI[],7,FALSE),"")</f>
        <v/>
      </c>
      <c r="Z83" s="232" t="str">
        <f>IFERROR(VLOOKUP(TableHandbook[[#This Row],[UDC]],TableSTRPSCFON[],7,FALSE),"")</f>
        <v/>
      </c>
      <c r="AA83" s="233" t="str">
        <f>IFERROR(VLOOKUP(TableHandbook[[#This Row],[UDC]],TableGCTESOL[],7,FALSE),"")</f>
        <v/>
      </c>
      <c r="AB83" s="232" t="str">
        <f>IFERROR(VLOOKUP(TableHandbook[[#This Row],[UDC]],TableMCTESOL[],7,FALSE),"")</f>
        <v>Core</v>
      </c>
      <c r="AC83" s="232" t="str">
        <f>IFERROR(VLOOKUP(TableHandbook[[#This Row],[UDC]],TableMCAPLING[],7,FALSE),"")</f>
        <v>Core</v>
      </c>
      <c r="AD83" s="233" t="str">
        <f>IFERROR(VLOOKUP(TableHandbook[[#This Row],[UDC]],TableGCEDHE[],7,FALSE),"")</f>
        <v/>
      </c>
      <c r="AE83" s="232" t="str">
        <f>IFERROR(VLOOKUP(TableHandbook[[#This Row],[UDC]],TableGCEDUC[],7,FALSE),"")</f>
        <v/>
      </c>
      <c r="AF83" s="232" t="str">
        <f>IFERROR(VLOOKUP(TableHandbook[[#This Row],[UDC]],TableGDEDUC[],7,FALSE),"")</f>
        <v/>
      </c>
      <c r="AG83" s="232" t="str">
        <f>IFERROR(VLOOKUP(TableHandbook[[#This Row],[UDC]],TableMJRPEDUPR[],7,FALSE),"")</f>
        <v/>
      </c>
      <c r="AH83" s="232" t="str">
        <f>IFERROR(VLOOKUP(TableHandbook[[#This Row],[UDC]],TableMJRPEDUSC[],7,FALSE),"")</f>
        <v/>
      </c>
      <c r="AI83" s="233" t="str">
        <f>IFERROR(VLOOKUP(TableHandbook[[#This Row],[UDC]],TableMCEDUC[],7,FALSE),"")</f>
        <v>Option</v>
      </c>
      <c r="AJ83" s="232" t="str">
        <f>IFERROR(VLOOKUP(TableHandbook[[#This Row],[UDC]],TableSPPECULIN[],7,FALSE),"")</f>
        <v>Core</v>
      </c>
      <c r="AK83" s="232" t="str">
        <f>IFERROR(VLOOKUP(TableHandbook[[#This Row],[UDC]],TableSPPELNTCH[],7,FALSE),"")</f>
        <v/>
      </c>
      <c r="AL83" s="232"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1"/>
      <c r="P84" s="233" t="str">
        <f>IFERROR(VLOOKUP(TableHandbook[[#This Row],[UDC]],TableMCTEACH[],7,FALSE),"")</f>
        <v/>
      </c>
      <c r="Q84" s="232" t="str">
        <f>IFERROR(VLOOKUP(TableHandbook[[#This Row],[UDC]],TableMJRPTCHEC[],7,FALSE),"")</f>
        <v/>
      </c>
      <c r="R84" s="232" t="str">
        <f>IFERROR(VLOOKUP(TableHandbook[[#This Row],[UDC]],TableMJRPTCHPR[],7,FALSE),"")</f>
        <v/>
      </c>
      <c r="S84" s="232" t="str">
        <f>IFERROR(VLOOKUP(TableHandbook[[#This Row],[UDC]],TableMJRPTCHSC[],7,FALSE),"")</f>
        <v/>
      </c>
      <c r="T84" s="232" t="str">
        <f>IFERROR(VLOOKUP(TableHandbook[[#This Row],[UDC]],TableSTRPSCART[],7,FALSE),"")</f>
        <v/>
      </c>
      <c r="U84" s="232" t="str">
        <f>IFERROR(VLOOKUP(TableHandbook[[#This Row],[UDC]],TableSTRPSCENG[],7,FALSE),"")</f>
        <v/>
      </c>
      <c r="V84" s="232" t="str">
        <f>IFERROR(VLOOKUP(TableHandbook[[#This Row],[UDC]],TableSTRPSCHLP[],7,FALSE),"")</f>
        <v/>
      </c>
      <c r="W84" s="232" t="str">
        <f>IFERROR(VLOOKUP(TableHandbook[[#This Row],[UDC]],TableSTRPSCHUS[],7,FALSE),"")</f>
        <v/>
      </c>
      <c r="X84" s="232" t="str">
        <f>IFERROR(VLOOKUP(TableHandbook[[#This Row],[UDC]],TableSTRPSCMAT[],7,FALSE),"")</f>
        <v/>
      </c>
      <c r="Y84" s="232" t="str">
        <f>IFERROR(VLOOKUP(TableHandbook[[#This Row],[UDC]],TableSTRPSCSCI[],7,FALSE),"")</f>
        <v/>
      </c>
      <c r="Z84" s="232" t="str">
        <f>IFERROR(VLOOKUP(TableHandbook[[#This Row],[UDC]],TableSTRPSCFON[],7,FALSE),"")</f>
        <v/>
      </c>
      <c r="AA84" s="233" t="str">
        <f>IFERROR(VLOOKUP(TableHandbook[[#This Row],[UDC]],TableGCTESOL[],7,FALSE),"")</f>
        <v/>
      </c>
      <c r="AB84" s="232" t="str">
        <f>IFERROR(VLOOKUP(TableHandbook[[#This Row],[UDC]],TableMCTESOL[],7,FALSE),"")</f>
        <v/>
      </c>
      <c r="AC84" s="232" t="str">
        <f>IFERROR(VLOOKUP(TableHandbook[[#This Row],[UDC]],TableMCAPLING[],7,FALSE),"")</f>
        <v/>
      </c>
      <c r="AD84" s="233" t="str">
        <f>IFERROR(VLOOKUP(TableHandbook[[#This Row],[UDC]],TableGCEDHE[],7,FALSE),"")</f>
        <v/>
      </c>
      <c r="AE84" s="232" t="str">
        <f>IFERROR(VLOOKUP(TableHandbook[[#This Row],[UDC]],TableGCEDUC[],7,FALSE),"")</f>
        <v/>
      </c>
      <c r="AF84" s="232" t="str">
        <f>IFERROR(VLOOKUP(TableHandbook[[#This Row],[UDC]],TableGDEDUC[],7,FALSE),"")</f>
        <v>Core</v>
      </c>
      <c r="AG84" s="232" t="str">
        <f>IFERROR(VLOOKUP(TableHandbook[[#This Row],[UDC]],TableMJRPEDUPR[],7,FALSE),"")</f>
        <v/>
      </c>
      <c r="AH84" s="232" t="str">
        <f>IFERROR(VLOOKUP(TableHandbook[[#This Row],[UDC]],TableMJRPEDUSC[],7,FALSE),"")</f>
        <v/>
      </c>
      <c r="AI84" s="233" t="str">
        <f>IFERROR(VLOOKUP(TableHandbook[[#This Row],[UDC]],TableMCEDUC[],7,FALSE),"")</f>
        <v/>
      </c>
      <c r="AJ84" s="232" t="str">
        <f>IFERROR(VLOOKUP(TableHandbook[[#This Row],[UDC]],TableSPPECULIN[],7,FALSE),"")</f>
        <v/>
      </c>
      <c r="AK84" s="232" t="str">
        <f>IFERROR(VLOOKUP(TableHandbook[[#This Row],[UDC]],TableSPPELNTCH[],7,FALSE),"")</f>
        <v/>
      </c>
      <c r="AL84" s="232"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1"/>
      <c r="P85" s="233" t="str">
        <f>IFERROR(VLOOKUP(TableHandbook[[#This Row],[UDC]],TableMCTEACH[],7,FALSE),"")</f>
        <v/>
      </c>
      <c r="Q85" s="232" t="str">
        <f>IFERROR(VLOOKUP(TableHandbook[[#This Row],[UDC]],TableMJRPTCHEC[],7,FALSE),"")</f>
        <v/>
      </c>
      <c r="R85" s="232" t="str">
        <f>IFERROR(VLOOKUP(TableHandbook[[#This Row],[UDC]],TableMJRPTCHPR[],7,FALSE),"")</f>
        <v/>
      </c>
      <c r="S85" s="232" t="str">
        <f>IFERROR(VLOOKUP(TableHandbook[[#This Row],[UDC]],TableMJRPTCHSC[],7,FALSE),"")</f>
        <v/>
      </c>
      <c r="T85" s="232" t="str">
        <f>IFERROR(VLOOKUP(TableHandbook[[#This Row],[UDC]],TableSTRPSCART[],7,FALSE),"")</f>
        <v/>
      </c>
      <c r="U85" s="232" t="str">
        <f>IFERROR(VLOOKUP(TableHandbook[[#This Row],[UDC]],TableSTRPSCENG[],7,FALSE),"")</f>
        <v/>
      </c>
      <c r="V85" s="232" t="str">
        <f>IFERROR(VLOOKUP(TableHandbook[[#This Row],[UDC]],TableSTRPSCHLP[],7,FALSE),"")</f>
        <v/>
      </c>
      <c r="W85" s="232" t="str">
        <f>IFERROR(VLOOKUP(TableHandbook[[#This Row],[UDC]],TableSTRPSCHUS[],7,FALSE),"")</f>
        <v/>
      </c>
      <c r="X85" s="232" t="str">
        <f>IFERROR(VLOOKUP(TableHandbook[[#This Row],[UDC]],TableSTRPSCMAT[],7,FALSE),"")</f>
        <v/>
      </c>
      <c r="Y85" s="232" t="str">
        <f>IFERROR(VLOOKUP(TableHandbook[[#This Row],[UDC]],TableSTRPSCSCI[],7,FALSE),"")</f>
        <v/>
      </c>
      <c r="Z85" s="232" t="str">
        <f>IFERROR(VLOOKUP(TableHandbook[[#This Row],[UDC]],TableSTRPSCFON[],7,FALSE),"")</f>
        <v/>
      </c>
      <c r="AA85" s="233" t="str">
        <f>IFERROR(VLOOKUP(TableHandbook[[#This Row],[UDC]],TableGCTESOL[],7,FALSE),"")</f>
        <v/>
      </c>
      <c r="AB85" s="232" t="str">
        <f>IFERROR(VLOOKUP(TableHandbook[[#This Row],[UDC]],TableMCTESOL[],7,FALSE),"")</f>
        <v/>
      </c>
      <c r="AC85" s="232" t="str">
        <f>IFERROR(VLOOKUP(TableHandbook[[#This Row],[UDC]],TableMCAPLING[],7,FALSE),"")</f>
        <v/>
      </c>
      <c r="AD85" s="233" t="str">
        <f>IFERROR(VLOOKUP(TableHandbook[[#This Row],[UDC]],TableGCEDHE[],7,FALSE),"")</f>
        <v/>
      </c>
      <c r="AE85" s="232" t="str">
        <f>IFERROR(VLOOKUP(TableHandbook[[#This Row],[UDC]],TableGCEDUC[],7,FALSE),"")</f>
        <v/>
      </c>
      <c r="AF85" s="232" t="str">
        <f>IFERROR(VLOOKUP(TableHandbook[[#This Row],[UDC]],TableGDEDUC[],7,FALSE),"")</f>
        <v>Core</v>
      </c>
      <c r="AG85" s="232" t="str">
        <f>IFERROR(VLOOKUP(TableHandbook[[#This Row],[UDC]],TableMJRPEDUPR[],7,FALSE),"")</f>
        <v/>
      </c>
      <c r="AH85" s="232" t="str">
        <f>IFERROR(VLOOKUP(TableHandbook[[#This Row],[UDC]],TableMJRPEDUSC[],7,FALSE),"")</f>
        <v/>
      </c>
      <c r="AI85" s="233" t="str">
        <f>IFERROR(VLOOKUP(TableHandbook[[#This Row],[UDC]],TableMCEDUC[],7,FALSE),"")</f>
        <v/>
      </c>
      <c r="AJ85" s="232" t="str">
        <f>IFERROR(VLOOKUP(TableHandbook[[#This Row],[UDC]],TableSPPECULIN[],7,FALSE),"")</f>
        <v/>
      </c>
      <c r="AK85" s="232" t="str">
        <f>IFERROR(VLOOKUP(TableHandbook[[#This Row],[UDC]],TableSPPELNTCH[],7,FALSE),"")</f>
        <v/>
      </c>
      <c r="AL85" s="232"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1"/>
      <c r="P86" s="233" t="str">
        <f>IFERROR(VLOOKUP(TableHandbook[[#This Row],[UDC]],TableMCTEACH[],7,FALSE),"")</f>
        <v/>
      </c>
      <c r="Q86" s="232" t="str">
        <f>IFERROR(VLOOKUP(TableHandbook[[#This Row],[UDC]],TableMJRPTCHEC[],7,FALSE),"")</f>
        <v/>
      </c>
      <c r="R86" s="232" t="str">
        <f>IFERROR(VLOOKUP(TableHandbook[[#This Row],[UDC]],TableMJRPTCHPR[],7,FALSE),"")</f>
        <v/>
      </c>
      <c r="S86" s="232" t="str">
        <f>IFERROR(VLOOKUP(TableHandbook[[#This Row],[UDC]],TableMJRPTCHSC[],7,FALSE),"")</f>
        <v/>
      </c>
      <c r="T86" s="232" t="str">
        <f>IFERROR(VLOOKUP(TableHandbook[[#This Row],[UDC]],TableSTRPSCART[],7,FALSE),"")</f>
        <v/>
      </c>
      <c r="U86" s="232" t="str">
        <f>IFERROR(VLOOKUP(TableHandbook[[#This Row],[UDC]],TableSTRPSCENG[],7,FALSE),"")</f>
        <v/>
      </c>
      <c r="V86" s="232" t="str">
        <f>IFERROR(VLOOKUP(TableHandbook[[#This Row],[UDC]],TableSTRPSCHLP[],7,FALSE),"")</f>
        <v/>
      </c>
      <c r="W86" s="232" t="str">
        <f>IFERROR(VLOOKUP(TableHandbook[[#This Row],[UDC]],TableSTRPSCHUS[],7,FALSE),"")</f>
        <v/>
      </c>
      <c r="X86" s="232" t="str">
        <f>IFERROR(VLOOKUP(TableHandbook[[#This Row],[UDC]],TableSTRPSCMAT[],7,FALSE),"")</f>
        <v/>
      </c>
      <c r="Y86" s="232" t="str">
        <f>IFERROR(VLOOKUP(TableHandbook[[#This Row],[UDC]],TableSTRPSCSCI[],7,FALSE),"")</f>
        <v/>
      </c>
      <c r="Z86" s="232" t="str">
        <f>IFERROR(VLOOKUP(TableHandbook[[#This Row],[UDC]],TableSTRPSCFON[],7,FALSE),"")</f>
        <v/>
      </c>
      <c r="AA86" s="233" t="str">
        <f>IFERROR(VLOOKUP(TableHandbook[[#This Row],[UDC]],TableGCTESOL[],7,FALSE),"")</f>
        <v/>
      </c>
      <c r="AB86" s="232" t="str">
        <f>IFERROR(VLOOKUP(TableHandbook[[#This Row],[UDC]],TableMCTESOL[],7,FALSE),"")</f>
        <v/>
      </c>
      <c r="AC86" s="232" t="str">
        <f>IFERROR(VLOOKUP(TableHandbook[[#This Row],[UDC]],TableMCAPLING[],7,FALSE),"")</f>
        <v/>
      </c>
      <c r="AD86" s="233" t="str">
        <f>IFERROR(VLOOKUP(TableHandbook[[#This Row],[UDC]],TableGCEDHE[],7,FALSE),"")</f>
        <v/>
      </c>
      <c r="AE86" s="232" t="str">
        <f>IFERROR(VLOOKUP(TableHandbook[[#This Row],[UDC]],TableGCEDUC[],7,FALSE),"")</f>
        <v/>
      </c>
      <c r="AF86" s="232" t="str">
        <f>IFERROR(VLOOKUP(TableHandbook[[#This Row],[UDC]],TableGDEDUC[],7,FALSE),"")</f>
        <v>Core</v>
      </c>
      <c r="AG86" s="232" t="str">
        <f>IFERROR(VLOOKUP(TableHandbook[[#This Row],[UDC]],TableMJRPEDUPR[],7,FALSE),"")</f>
        <v/>
      </c>
      <c r="AH86" s="232" t="str">
        <f>IFERROR(VLOOKUP(TableHandbook[[#This Row],[UDC]],TableMJRPEDUSC[],7,FALSE),"")</f>
        <v/>
      </c>
      <c r="AI86" s="233" t="str">
        <f>IFERROR(VLOOKUP(TableHandbook[[#This Row],[UDC]],TableMCEDUC[],7,FALSE),"")</f>
        <v/>
      </c>
      <c r="AJ86" s="232" t="str">
        <f>IFERROR(VLOOKUP(TableHandbook[[#This Row],[UDC]],TableSPPECULIN[],7,FALSE),"")</f>
        <v/>
      </c>
      <c r="AK86" s="232" t="str">
        <f>IFERROR(VLOOKUP(TableHandbook[[#This Row],[UDC]],TableSPPELNTCH[],7,FALSE),"")</f>
        <v/>
      </c>
      <c r="AL86" s="232"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1"/>
      <c r="P87" s="233" t="str">
        <f>IFERROR(VLOOKUP(TableHandbook[[#This Row],[UDC]],TableMCTEACH[],7,FALSE),"")</f>
        <v>Core</v>
      </c>
      <c r="Q87" s="232" t="str">
        <f>IFERROR(VLOOKUP(TableHandbook[[#This Row],[UDC]],TableMJRPTCHEC[],7,FALSE),"")</f>
        <v/>
      </c>
      <c r="R87" s="232" t="str">
        <f>IFERROR(VLOOKUP(TableHandbook[[#This Row],[UDC]],TableMJRPTCHPR[],7,FALSE),"")</f>
        <v/>
      </c>
      <c r="S87" s="232" t="str">
        <f>IFERROR(VLOOKUP(TableHandbook[[#This Row],[UDC]],TableMJRPTCHSC[],7,FALSE),"")</f>
        <v/>
      </c>
      <c r="T87" s="232" t="str">
        <f>IFERROR(VLOOKUP(TableHandbook[[#This Row],[UDC]],TableSTRPSCART[],7,FALSE),"")</f>
        <v/>
      </c>
      <c r="U87" s="232" t="str">
        <f>IFERROR(VLOOKUP(TableHandbook[[#This Row],[UDC]],TableSTRPSCENG[],7,FALSE),"")</f>
        <v/>
      </c>
      <c r="V87" s="232" t="str">
        <f>IFERROR(VLOOKUP(TableHandbook[[#This Row],[UDC]],TableSTRPSCHLP[],7,FALSE),"")</f>
        <v/>
      </c>
      <c r="W87" s="232" t="str">
        <f>IFERROR(VLOOKUP(TableHandbook[[#This Row],[UDC]],TableSTRPSCHUS[],7,FALSE),"")</f>
        <v/>
      </c>
      <c r="X87" s="232" t="str">
        <f>IFERROR(VLOOKUP(TableHandbook[[#This Row],[UDC]],TableSTRPSCMAT[],7,FALSE),"")</f>
        <v/>
      </c>
      <c r="Y87" s="232" t="str">
        <f>IFERROR(VLOOKUP(TableHandbook[[#This Row],[UDC]],TableSTRPSCSCI[],7,FALSE),"")</f>
        <v/>
      </c>
      <c r="Z87" s="232" t="str">
        <f>IFERROR(VLOOKUP(TableHandbook[[#This Row],[UDC]],TableSTRPSCFON[],7,FALSE),"")</f>
        <v/>
      </c>
      <c r="AA87" s="233" t="str">
        <f>IFERROR(VLOOKUP(TableHandbook[[#This Row],[UDC]],TableGCTESOL[],7,FALSE),"")</f>
        <v/>
      </c>
      <c r="AB87" s="232" t="str">
        <f>IFERROR(VLOOKUP(TableHandbook[[#This Row],[UDC]],TableMCTESOL[],7,FALSE),"")</f>
        <v/>
      </c>
      <c r="AC87" s="232" t="str">
        <f>IFERROR(VLOOKUP(TableHandbook[[#This Row],[UDC]],TableMCAPLING[],7,FALSE),"")</f>
        <v/>
      </c>
      <c r="AD87" s="233" t="str">
        <f>IFERROR(VLOOKUP(TableHandbook[[#This Row],[UDC]],TableGCEDHE[],7,FALSE),"")</f>
        <v/>
      </c>
      <c r="AE87" s="232" t="str">
        <f>IFERROR(VLOOKUP(TableHandbook[[#This Row],[UDC]],TableGCEDUC[],7,FALSE),"")</f>
        <v/>
      </c>
      <c r="AF87" s="232" t="str">
        <f>IFERROR(VLOOKUP(TableHandbook[[#This Row],[UDC]],TableGDEDUC[],7,FALSE),"")</f>
        <v/>
      </c>
      <c r="AG87" s="232" t="str">
        <f>IFERROR(VLOOKUP(TableHandbook[[#This Row],[UDC]],TableMJRPEDUPR[],7,FALSE),"")</f>
        <v/>
      </c>
      <c r="AH87" s="232" t="str">
        <f>IFERROR(VLOOKUP(TableHandbook[[#This Row],[UDC]],TableMJRPEDUSC[],7,FALSE),"")</f>
        <v/>
      </c>
      <c r="AI87" s="233" t="str">
        <f>IFERROR(VLOOKUP(TableHandbook[[#This Row],[UDC]],TableMCEDUC[],7,FALSE),"")</f>
        <v/>
      </c>
      <c r="AJ87" s="232" t="str">
        <f>IFERROR(VLOOKUP(TableHandbook[[#This Row],[UDC]],TableSPPECULIN[],7,FALSE),"")</f>
        <v/>
      </c>
      <c r="AK87" s="232" t="str">
        <f>IFERROR(VLOOKUP(TableHandbook[[#This Row],[UDC]],TableSPPELNTCH[],7,FALSE),"")</f>
        <v/>
      </c>
      <c r="AL87" s="232"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1"/>
      <c r="P88" s="233" t="str">
        <f>IFERROR(VLOOKUP(TableHandbook[[#This Row],[UDC]],TableMCTEACH[],7,FALSE),"")</f>
        <v>Core</v>
      </c>
      <c r="Q88" s="232" t="str">
        <f>IFERROR(VLOOKUP(TableHandbook[[#This Row],[UDC]],TableMJRPTCHEC[],7,FALSE),"")</f>
        <v/>
      </c>
      <c r="R88" s="232" t="str">
        <f>IFERROR(VLOOKUP(TableHandbook[[#This Row],[UDC]],TableMJRPTCHPR[],7,FALSE),"")</f>
        <v/>
      </c>
      <c r="S88" s="232" t="str">
        <f>IFERROR(VLOOKUP(TableHandbook[[#This Row],[UDC]],TableMJRPTCHSC[],7,FALSE),"")</f>
        <v/>
      </c>
      <c r="T88" s="232" t="str">
        <f>IFERROR(VLOOKUP(TableHandbook[[#This Row],[UDC]],TableSTRPSCART[],7,FALSE),"")</f>
        <v/>
      </c>
      <c r="U88" s="232" t="str">
        <f>IFERROR(VLOOKUP(TableHandbook[[#This Row],[UDC]],TableSTRPSCENG[],7,FALSE),"")</f>
        <v/>
      </c>
      <c r="V88" s="232" t="str">
        <f>IFERROR(VLOOKUP(TableHandbook[[#This Row],[UDC]],TableSTRPSCHLP[],7,FALSE),"")</f>
        <v/>
      </c>
      <c r="W88" s="232" t="str">
        <f>IFERROR(VLOOKUP(TableHandbook[[#This Row],[UDC]],TableSTRPSCHUS[],7,FALSE),"")</f>
        <v/>
      </c>
      <c r="X88" s="232" t="str">
        <f>IFERROR(VLOOKUP(TableHandbook[[#This Row],[UDC]],TableSTRPSCMAT[],7,FALSE),"")</f>
        <v/>
      </c>
      <c r="Y88" s="232" t="str">
        <f>IFERROR(VLOOKUP(TableHandbook[[#This Row],[UDC]],TableSTRPSCSCI[],7,FALSE),"")</f>
        <v/>
      </c>
      <c r="Z88" s="232" t="str">
        <f>IFERROR(VLOOKUP(TableHandbook[[#This Row],[UDC]],TableSTRPSCFON[],7,FALSE),"")</f>
        <v/>
      </c>
      <c r="AA88" s="233" t="str">
        <f>IFERROR(VLOOKUP(TableHandbook[[#This Row],[UDC]],TableGCTESOL[],7,FALSE),"")</f>
        <v/>
      </c>
      <c r="AB88" s="232" t="str">
        <f>IFERROR(VLOOKUP(TableHandbook[[#This Row],[UDC]],TableMCTESOL[],7,FALSE),"")</f>
        <v/>
      </c>
      <c r="AC88" s="232" t="str">
        <f>IFERROR(VLOOKUP(TableHandbook[[#This Row],[UDC]],TableMCAPLING[],7,FALSE),"")</f>
        <v/>
      </c>
      <c r="AD88" s="233" t="str">
        <f>IFERROR(VLOOKUP(TableHandbook[[#This Row],[UDC]],TableGCEDHE[],7,FALSE),"")</f>
        <v/>
      </c>
      <c r="AE88" s="232" t="str">
        <f>IFERROR(VLOOKUP(TableHandbook[[#This Row],[UDC]],TableGCEDUC[],7,FALSE),"")</f>
        <v/>
      </c>
      <c r="AF88" s="232" t="str">
        <f>IFERROR(VLOOKUP(TableHandbook[[#This Row],[UDC]],TableGDEDUC[],7,FALSE),"")</f>
        <v/>
      </c>
      <c r="AG88" s="232" t="str">
        <f>IFERROR(VLOOKUP(TableHandbook[[#This Row],[UDC]],TableMJRPEDUPR[],7,FALSE),"")</f>
        <v/>
      </c>
      <c r="AH88" s="232" t="str">
        <f>IFERROR(VLOOKUP(TableHandbook[[#This Row],[UDC]],TableMJRPEDUSC[],7,FALSE),"")</f>
        <v/>
      </c>
      <c r="AI88" s="233" t="str">
        <f>IFERROR(VLOOKUP(TableHandbook[[#This Row],[UDC]],TableMCEDUC[],7,FALSE),"")</f>
        <v/>
      </c>
      <c r="AJ88" s="232" t="str">
        <f>IFERROR(VLOOKUP(TableHandbook[[#This Row],[UDC]],TableSPPECULIN[],7,FALSE),"")</f>
        <v/>
      </c>
      <c r="AK88" s="232" t="str">
        <f>IFERROR(VLOOKUP(TableHandbook[[#This Row],[UDC]],TableSPPELNTCH[],7,FALSE),"")</f>
        <v/>
      </c>
      <c r="AL88" s="232"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1"/>
      <c r="P89" s="233" t="str">
        <f>IFERROR(VLOOKUP(TableHandbook[[#This Row],[UDC]],TableMCTEACH[],7,FALSE),"")</f>
        <v>Core</v>
      </c>
      <c r="Q89" s="232" t="str">
        <f>IFERROR(VLOOKUP(TableHandbook[[#This Row],[UDC]],TableMJRPTCHEC[],7,FALSE),"")</f>
        <v/>
      </c>
      <c r="R89" s="232" t="str">
        <f>IFERROR(VLOOKUP(TableHandbook[[#This Row],[UDC]],TableMJRPTCHPR[],7,FALSE),"")</f>
        <v/>
      </c>
      <c r="S89" s="232" t="str">
        <f>IFERROR(VLOOKUP(TableHandbook[[#This Row],[UDC]],TableMJRPTCHSC[],7,FALSE),"")</f>
        <v/>
      </c>
      <c r="T89" s="232" t="str">
        <f>IFERROR(VLOOKUP(TableHandbook[[#This Row],[UDC]],TableSTRPSCART[],7,FALSE),"")</f>
        <v/>
      </c>
      <c r="U89" s="232" t="str">
        <f>IFERROR(VLOOKUP(TableHandbook[[#This Row],[UDC]],TableSTRPSCENG[],7,FALSE),"")</f>
        <v/>
      </c>
      <c r="V89" s="232" t="str">
        <f>IFERROR(VLOOKUP(TableHandbook[[#This Row],[UDC]],TableSTRPSCHLP[],7,FALSE),"")</f>
        <v/>
      </c>
      <c r="W89" s="232" t="str">
        <f>IFERROR(VLOOKUP(TableHandbook[[#This Row],[UDC]],TableSTRPSCHUS[],7,FALSE),"")</f>
        <v/>
      </c>
      <c r="X89" s="232" t="str">
        <f>IFERROR(VLOOKUP(TableHandbook[[#This Row],[UDC]],TableSTRPSCMAT[],7,FALSE),"")</f>
        <v/>
      </c>
      <c r="Y89" s="232" t="str">
        <f>IFERROR(VLOOKUP(TableHandbook[[#This Row],[UDC]],TableSTRPSCSCI[],7,FALSE),"")</f>
        <v/>
      </c>
      <c r="Z89" s="232" t="str">
        <f>IFERROR(VLOOKUP(TableHandbook[[#This Row],[UDC]],TableSTRPSCFON[],7,FALSE),"")</f>
        <v/>
      </c>
      <c r="AA89" s="233" t="str">
        <f>IFERROR(VLOOKUP(TableHandbook[[#This Row],[UDC]],TableGCTESOL[],7,FALSE),"")</f>
        <v/>
      </c>
      <c r="AB89" s="232" t="str">
        <f>IFERROR(VLOOKUP(TableHandbook[[#This Row],[UDC]],TableMCTESOL[],7,FALSE),"")</f>
        <v/>
      </c>
      <c r="AC89" s="232" t="str">
        <f>IFERROR(VLOOKUP(TableHandbook[[#This Row],[UDC]],TableMCAPLING[],7,FALSE),"")</f>
        <v/>
      </c>
      <c r="AD89" s="233" t="str">
        <f>IFERROR(VLOOKUP(TableHandbook[[#This Row],[UDC]],TableGCEDHE[],7,FALSE),"")</f>
        <v/>
      </c>
      <c r="AE89" s="232" t="str">
        <f>IFERROR(VLOOKUP(TableHandbook[[#This Row],[UDC]],TableGCEDUC[],7,FALSE),"")</f>
        <v/>
      </c>
      <c r="AF89" s="232" t="str">
        <f>IFERROR(VLOOKUP(TableHandbook[[#This Row],[UDC]],TableGDEDUC[],7,FALSE),"")</f>
        <v/>
      </c>
      <c r="AG89" s="232" t="str">
        <f>IFERROR(VLOOKUP(TableHandbook[[#This Row],[UDC]],TableMJRPEDUPR[],7,FALSE),"")</f>
        <v/>
      </c>
      <c r="AH89" s="232" t="str">
        <f>IFERROR(VLOOKUP(TableHandbook[[#This Row],[UDC]],TableMJRPEDUSC[],7,FALSE),"")</f>
        <v/>
      </c>
      <c r="AI89" s="233" t="str">
        <f>IFERROR(VLOOKUP(TableHandbook[[#This Row],[UDC]],TableMCEDUC[],7,FALSE),"")</f>
        <v/>
      </c>
      <c r="AJ89" s="232" t="str">
        <f>IFERROR(VLOOKUP(TableHandbook[[#This Row],[UDC]],TableSPPECULIN[],7,FALSE),"")</f>
        <v/>
      </c>
      <c r="AK89" s="232" t="str">
        <f>IFERROR(VLOOKUP(TableHandbook[[#This Row],[UDC]],TableSPPELNTCH[],7,FALSE),"")</f>
        <v/>
      </c>
      <c r="AL89" s="232"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1"/>
      <c r="P90" s="233" t="str">
        <f>IFERROR(VLOOKUP(TableHandbook[[#This Row],[UDC]],TableMCTEACH[],7,FALSE),"")</f>
        <v/>
      </c>
      <c r="Q90" s="232" t="str">
        <f>IFERROR(VLOOKUP(TableHandbook[[#This Row],[UDC]],TableMJRPTCHEC[],7,FALSE),"")</f>
        <v/>
      </c>
      <c r="R90" s="232" t="str">
        <f>IFERROR(VLOOKUP(TableHandbook[[#This Row],[UDC]],TableMJRPTCHPR[],7,FALSE),"")</f>
        <v/>
      </c>
      <c r="S90" s="232" t="str">
        <f>IFERROR(VLOOKUP(TableHandbook[[#This Row],[UDC]],TableMJRPTCHSC[],7,FALSE),"")</f>
        <v>Option</v>
      </c>
      <c r="T90" s="232" t="str">
        <f>IFERROR(VLOOKUP(TableHandbook[[#This Row],[UDC]],TableSTRPSCART[],7,FALSE),"")</f>
        <v/>
      </c>
      <c r="U90" s="232" t="str">
        <f>IFERROR(VLOOKUP(TableHandbook[[#This Row],[UDC]],TableSTRPSCENG[],7,FALSE),"")</f>
        <v/>
      </c>
      <c r="V90" s="232" t="str">
        <f>IFERROR(VLOOKUP(TableHandbook[[#This Row],[UDC]],TableSTRPSCHLP[],7,FALSE),"")</f>
        <v/>
      </c>
      <c r="W90" s="232" t="str">
        <f>IFERROR(VLOOKUP(TableHandbook[[#This Row],[UDC]],TableSTRPSCHUS[],7,FALSE),"")</f>
        <v/>
      </c>
      <c r="X90" s="232" t="str">
        <f>IFERROR(VLOOKUP(TableHandbook[[#This Row],[UDC]],TableSTRPSCMAT[],7,FALSE),"")</f>
        <v/>
      </c>
      <c r="Y90" s="232" t="str">
        <f>IFERROR(VLOOKUP(TableHandbook[[#This Row],[UDC]],TableSTRPSCSCI[],7,FALSE),"")</f>
        <v/>
      </c>
      <c r="Z90" s="232" t="str">
        <f>IFERROR(VLOOKUP(TableHandbook[[#This Row],[UDC]],TableSTRPSCFON[],7,FALSE),"")</f>
        <v/>
      </c>
      <c r="AA90" s="233" t="str">
        <f>IFERROR(VLOOKUP(TableHandbook[[#This Row],[UDC]],TableGCTESOL[],7,FALSE),"")</f>
        <v/>
      </c>
      <c r="AB90" s="232" t="str">
        <f>IFERROR(VLOOKUP(TableHandbook[[#This Row],[UDC]],TableMCTESOL[],7,FALSE),"")</f>
        <v/>
      </c>
      <c r="AC90" s="232" t="str">
        <f>IFERROR(VLOOKUP(TableHandbook[[#This Row],[UDC]],TableMCAPLING[],7,FALSE),"")</f>
        <v/>
      </c>
      <c r="AD90" s="233" t="str">
        <f>IFERROR(VLOOKUP(TableHandbook[[#This Row],[UDC]],TableGCEDHE[],7,FALSE),"")</f>
        <v/>
      </c>
      <c r="AE90" s="232" t="str">
        <f>IFERROR(VLOOKUP(TableHandbook[[#This Row],[UDC]],TableGCEDUC[],7,FALSE),"")</f>
        <v>Option</v>
      </c>
      <c r="AF90" s="232" t="str">
        <f>IFERROR(VLOOKUP(TableHandbook[[#This Row],[UDC]],TableGDEDUC[],7,FALSE),"")</f>
        <v/>
      </c>
      <c r="AG90" s="232" t="str">
        <f>IFERROR(VLOOKUP(TableHandbook[[#This Row],[UDC]],TableMJRPEDUPR[],7,FALSE),"")</f>
        <v/>
      </c>
      <c r="AH90" s="232" t="str">
        <f>IFERROR(VLOOKUP(TableHandbook[[#This Row],[UDC]],TableMJRPEDUSC[],7,FALSE),"")</f>
        <v>Option</v>
      </c>
      <c r="AI90" s="233" t="str">
        <f>IFERROR(VLOOKUP(TableHandbook[[#This Row],[UDC]],TableMCEDUC[],7,FALSE),"")</f>
        <v/>
      </c>
      <c r="AJ90" s="232" t="str">
        <f>IFERROR(VLOOKUP(TableHandbook[[#This Row],[UDC]],TableSPPECULIN[],7,FALSE),"")</f>
        <v/>
      </c>
      <c r="AK90" s="232" t="str">
        <f>IFERROR(VLOOKUP(TableHandbook[[#This Row],[UDC]],TableSPPELNTCH[],7,FALSE),"")</f>
        <v/>
      </c>
      <c r="AL90" s="232"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1"/>
      <c r="P91" s="233" t="str">
        <f>IFERROR(VLOOKUP(TableHandbook[[#This Row],[UDC]],TableMCTEACH[],7,FALSE),"")</f>
        <v/>
      </c>
      <c r="Q91" s="232" t="str">
        <f>IFERROR(VLOOKUP(TableHandbook[[#This Row],[UDC]],TableMJRPTCHEC[],7,FALSE),"")</f>
        <v/>
      </c>
      <c r="R91" s="232" t="str">
        <f>IFERROR(VLOOKUP(TableHandbook[[#This Row],[UDC]],TableMJRPTCHPR[],7,FALSE),"")</f>
        <v/>
      </c>
      <c r="S91" s="232" t="str">
        <f>IFERROR(VLOOKUP(TableHandbook[[#This Row],[UDC]],TableMJRPTCHSC[],7,FALSE),"")</f>
        <v/>
      </c>
      <c r="T91" s="232" t="str">
        <f>IFERROR(VLOOKUP(TableHandbook[[#This Row],[UDC]],TableSTRPSCART[],7,FALSE),"")</f>
        <v/>
      </c>
      <c r="U91" s="232" t="str">
        <f>IFERROR(VLOOKUP(TableHandbook[[#This Row],[UDC]],TableSTRPSCENG[],7,FALSE),"")</f>
        <v/>
      </c>
      <c r="V91" s="232" t="str">
        <f>IFERROR(VLOOKUP(TableHandbook[[#This Row],[UDC]],TableSTRPSCHLP[],7,FALSE),"")</f>
        <v/>
      </c>
      <c r="W91" s="232" t="str">
        <f>IFERROR(VLOOKUP(TableHandbook[[#This Row],[UDC]],TableSTRPSCHUS[],7,FALSE),"")</f>
        <v/>
      </c>
      <c r="X91" s="232" t="str">
        <f>IFERROR(VLOOKUP(TableHandbook[[#This Row],[UDC]],TableSTRPSCMAT[],7,FALSE),"")</f>
        <v/>
      </c>
      <c r="Y91" s="232" t="str">
        <f>IFERROR(VLOOKUP(TableHandbook[[#This Row],[UDC]],TableSTRPSCSCI[],7,FALSE),"")</f>
        <v/>
      </c>
      <c r="Z91" s="232" t="str">
        <f>IFERROR(VLOOKUP(TableHandbook[[#This Row],[UDC]],TableSTRPSCFON[],7,FALSE),"")</f>
        <v/>
      </c>
      <c r="AA91" s="233" t="str">
        <f>IFERROR(VLOOKUP(TableHandbook[[#This Row],[UDC]],TableGCTESOL[],7,FALSE),"")</f>
        <v/>
      </c>
      <c r="AB91" s="232" t="str">
        <f>IFERROR(VLOOKUP(TableHandbook[[#This Row],[UDC]],TableMCTESOL[],7,FALSE),"")</f>
        <v/>
      </c>
      <c r="AC91" s="232" t="str">
        <f>IFERROR(VLOOKUP(TableHandbook[[#This Row],[UDC]],TableMCAPLING[],7,FALSE),"")</f>
        <v/>
      </c>
      <c r="AD91" s="233" t="str">
        <f>IFERROR(VLOOKUP(TableHandbook[[#This Row],[UDC]],TableGCEDHE[],7,FALSE),"")</f>
        <v/>
      </c>
      <c r="AE91" s="232" t="str">
        <f>IFERROR(VLOOKUP(TableHandbook[[#This Row],[UDC]],TableGCEDUC[],7,FALSE),"")</f>
        <v/>
      </c>
      <c r="AF91" s="232" t="str">
        <f>IFERROR(VLOOKUP(TableHandbook[[#This Row],[UDC]],TableGDEDUC[],7,FALSE),"")</f>
        <v/>
      </c>
      <c r="AG91" s="232" t="str">
        <f>IFERROR(VLOOKUP(TableHandbook[[#This Row],[UDC]],TableMJRPEDUPR[],7,FALSE),"")</f>
        <v/>
      </c>
      <c r="AH91" s="232" t="str">
        <f>IFERROR(VLOOKUP(TableHandbook[[#This Row],[UDC]],TableMJRPEDUSC[],7,FALSE),"")</f>
        <v/>
      </c>
      <c r="AI91" s="233" t="str">
        <f>IFERROR(VLOOKUP(TableHandbook[[#This Row],[UDC]],TableMCEDUC[],7,FALSE),"")</f>
        <v/>
      </c>
      <c r="AJ91" s="232" t="str">
        <f>IFERROR(VLOOKUP(TableHandbook[[#This Row],[UDC]],TableSPPECULIN[],7,FALSE),"")</f>
        <v/>
      </c>
      <c r="AK91" s="232" t="str">
        <f>IFERROR(VLOOKUP(TableHandbook[[#This Row],[UDC]],TableSPPELNTCH[],7,FALSE),"")</f>
        <v/>
      </c>
      <c r="AL91" s="232"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1"/>
      <c r="P92" s="233" t="str">
        <f>IFERROR(VLOOKUP(TableHandbook[[#This Row],[UDC]],TableMCTEACH[],7,FALSE),"")</f>
        <v/>
      </c>
      <c r="Q92" s="232" t="str">
        <f>IFERROR(VLOOKUP(TableHandbook[[#This Row],[UDC]],TableMJRPTCHEC[],7,FALSE),"")</f>
        <v/>
      </c>
      <c r="R92" s="232" t="str">
        <f>IFERROR(VLOOKUP(TableHandbook[[#This Row],[UDC]],TableMJRPTCHPR[],7,FALSE),"")</f>
        <v/>
      </c>
      <c r="S92" s="232" t="str">
        <f>IFERROR(VLOOKUP(TableHandbook[[#This Row],[UDC]],TableMJRPTCHSC[],7,FALSE),"")</f>
        <v/>
      </c>
      <c r="T92" s="232" t="str">
        <f>IFERROR(VLOOKUP(TableHandbook[[#This Row],[UDC]],TableSTRPSCART[],7,FALSE),"")</f>
        <v/>
      </c>
      <c r="U92" s="232" t="str">
        <f>IFERROR(VLOOKUP(TableHandbook[[#This Row],[UDC]],TableSTRPSCENG[],7,FALSE),"")</f>
        <v/>
      </c>
      <c r="V92" s="232" t="str">
        <f>IFERROR(VLOOKUP(TableHandbook[[#This Row],[UDC]],TableSTRPSCHLP[],7,FALSE),"")</f>
        <v/>
      </c>
      <c r="W92" s="232" t="str">
        <f>IFERROR(VLOOKUP(TableHandbook[[#This Row],[UDC]],TableSTRPSCHUS[],7,FALSE),"")</f>
        <v/>
      </c>
      <c r="X92" s="232" t="str">
        <f>IFERROR(VLOOKUP(TableHandbook[[#This Row],[UDC]],TableSTRPSCMAT[],7,FALSE),"")</f>
        <v/>
      </c>
      <c r="Y92" s="232" t="str">
        <f>IFERROR(VLOOKUP(TableHandbook[[#This Row],[UDC]],TableSTRPSCSCI[],7,FALSE),"")</f>
        <v/>
      </c>
      <c r="Z92" s="232" t="str">
        <f>IFERROR(VLOOKUP(TableHandbook[[#This Row],[UDC]],TableSTRPSCFON[],7,FALSE),"")</f>
        <v/>
      </c>
      <c r="AA92" s="233" t="str">
        <f>IFERROR(VLOOKUP(TableHandbook[[#This Row],[UDC]],TableGCTESOL[],7,FALSE),"")</f>
        <v/>
      </c>
      <c r="AB92" s="232" t="str">
        <f>IFERROR(VLOOKUP(TableHandbook[[#This Row],[UDC]],TableMCTESOL[],7,FALSE),"")</f>
        <v/>
      </c>
      <c r="AC92" s="232" t="str">
        <f>IFERROR(VLOOKUP(TableHandbook[[#This Row],[UDC]],TableMCAPLING[],7,FALSE),"")</f>
        <v/>
      </c>
      <c r="AD92" s="233" t="str">
        <f>IFERROR(VLOOKUP(TableHandbook[[#This Row],[UDC]],TableGCEDHE[],7,FALSE),"")</f>
        <v/>
      </c>
      <c r="AE92" s="232" t="str">
        <f>IFERROR(VLOOKUP(TableHandbook[[#This Row],[UDC]],TableGCEDUC[],7,FALSE),"")</f>
        <v/>
      </c>
      <c r="AF92" s="232" t="str">
        <f>IFERROR(VLOOKUP(TableHandbook[[#This Row],[UDC]],TableGDEDUC[],7,FALSE),"")</f>
        <v/>
      </c>
      <c r="AG92" s="232" t="str">
        <f>IFERROR(VLOOKUP(TableHandbook[[#This Row],[UDC]],TableMJRPEDUPR[],7,FALSE),"")</f>
        <v/>
      </c>
      <c r="AH92" s="232" t="str">
        <f>IFERROR(VLOOKUP(TableHandbook[[#This Row],[UDC]],TableMJRPEDUSC[],7,FALSE),"")</f>
        <v/>
      </c>
      <c r="AI92" s="233" t="str">
        <f>IFERROR(VLOOKUP(TableHandbook[[#This Row],[UDC]],TableMCEDUC[],7,FALSE),"")</f>
        <v>Option</v>
      </c>
      <c r="AJ92" s="232" t="str">
        <f>IFERROR(VLOOKUP(TableHandbook[[#This Row],[UDC]],TableSPPECULIN[],7,FALSE),"")</f>
        <v/>
      </c>
      <c r="AK92" s="232" t="str">
        <f>IFERROR(VLOOKUP(TableHandbook[[#This Row],[UDC]],TableSPPELNTCH[],7,FALSE),"")</f>
        <v/>
      </c>
      <c r="AL92" s="232"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1"/>
      <c r="P93" s="233" t="str">
        <f>IFERROR(VLOOKUP(TableHandbook[[#This Row],[UDC]],TableMCTEACH[],7,FALSE),"")</f>
        <v/>
      </c>
      <c r="Q93" s="232" t="str">
        <f>IFERROR(VLOOKUP(TableHandbook[[#This Row],[UDC]],TableMJRPTCHEC[],7,FALSE),"")</f>
        <v/>
      </c>
      <c r="R93" s="232" t="str">
        <f>IFERROR(VLOOKUP(TableHandbook[[#This Row],[UDC]],TableMJRPTCHPR[],7,FALSE),"")</f>
        <v/>
      </c>
      <c r="S93" s="232" t="str">
        <f>IFERROR(VLOOKUP(TableHandbook[[#This Row],[UDC]],TableMJRPTCHSC[],7,FALSE),"")</f>
        <v/>
      </c>
      <c r="T93" s="232" t="str">
        <f>IFERROR(VLOOKUP(TableHandbook[[#This Row],[UDC]],TableSTRPSCART[],7,FALSE),"")</f>
        <v/>
      </c>
      <c r="U93" s="232" t="str">
        <f>IFERROR(VLOOKUP(TableHandbook[[#This Row],[UDC]],TableSTRPSCENG[],7,FALSE),"")</f>
        <v/>
      </c>
      <c r="V93" s="232" t="str">
        <f>IFERROR(VLOOKUP(TableHandbook[[#This Row],[UDC]],TableSTRPSCHLP[],7,FALSE),"")</f>
        <v/>
      </c>
      <c r="W93" s="232" t="str">
        <f>IFERROR(VLOOKUP(TableHandbook[[#This Row],[UDC]],TableSTRPSCHUS[],7,FALSE),"")</f>
        <v/>
      </c>
      <c r="X93" s="232" t="str">
        <f>IFERROR(VLOOKUP(TableHandbook[[#This Row],[UDC]],TableSTRPSCMAT[],7,FALSE),"")</f>
        <v/>
      </c>
      <c r="Y93" s="232" t="str">
        <f>IFERROR(VLOOKUP(TableHandbook[[#This Row],[UDC]],TableSTRPSCSCI[],7,FALSE),"")</f>
        <v/>
      </c>
      <c r="Z93" s="232" t="str">
        <f>IFERROR(VLOOKUP(TableHandbook[[#This Row],[UDC]],TableSTRPSCFON[],7,FALSE),"")</f>
        <v/>
      </c>
      <c r="AA93" s="233" t="str">
        <f>IFERROR(VLOOKUP(TableHandbook[[#This Row],[UDC]],TableGCTESOL[],7,FALSE),"")</f>
        <v/>
      </c>
      <c r="AB93" s="232" t="str">
        <f>IFERROR(VLOOKUP(TableHandbook[[#This Row],[UDC]],TableMCTESOL[],7,FALSE),"")</f>
        <v/>
      </c>
      <c r="AC93" s="232" t="str">
        <f>IFERROR(VLOOKUP(TableHandbook[[#This Row],[UDC]],TableMCAPLING[],7,FALSE),"")</f>
        <v/>
      </c>
      <c r="AD93" s="233" t="str">
        <f>IFERROR(VLOOKUP(TableHandbook[[#This Row],[UDC]],TableGCEDHE[],7,FALSE),"")</f>
        <v/>
      </c>
      <c r="AE93" s="232" t="str">
        <f>IFERROR(VLOOKUP(TableHandbook[[#This Row],[UDC]],TableGCEDUC[],7,FALSE),"")</f>
        <v/>
      </c>
      <c r="AF93" s="232" t="str">
        <f>IFERROR(VLOOKUP(TableHandbook[[#This Row],[UDC]],TableGDEDUC[],7,FALSE),"")</f>
        <v/>
      </c>
      <c r="AG93" s="232" t="str">
        <f>IFERROR(VLOOKUP(TableHandbook[[#This Row],[UDC]],TableMJRPEDUPR[],7,FALSE),"")</f>
        <v/>
      </c>
      <c r="AH93" s="232" t="str">
        <f>IFERROR(VLOOKUP(TableHandbook[[#This Row],[UDC]],TableMJRPEDUSC[],7,FALSE),"")</f>
        <v/>
      </c>
      <c r="AI93" s="233" t="str">
        <f>IFERROR(VLOOKUP(TableHandbook[[#This Row],[UDC]],TableMCEDUC[],7,FALSE),"")</f>
        <v>Option</v>
      </c>
      <c r="AJ93" s="232" t="str">
        <f>IFERROR(VLOOKUP(TableHandbook[[#This Row],[UDC]],TableSPPECULIN[],7,FALSE),"")</f>
        <v/>
      </c>
      <c r="AK93" s="232" t="str">
        <f>IFERROR(VLOOKUP(TableHandbook[[#This Row],[UDC]],TableSPPELNTCH[],7,FALSE),"")</f>
        <v/>
      </c>
      <c r="AL93" s="232"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1"/>
      <c r="P94" s="233" t="str">
        <f>IFERROR(VLOOKUP(TableHandbook[[#This Row],[UDC]],TableMCTEACH[],7,FALSE),"")</f>
        <v/>
      </c>
      <c r="Q94" s="232" t="str">
        <f>IFERROR(VLOOKUP(TableHandbook[[#This Row],[UDC]],TableMJRPTCHEC[],7,FALSE),"")</f>
        <v/>
      </c>
      <c r="R94" s="232" t="str">
        <f>IFERROR(VLOOKUP(TableHandbook[[#This Row],[UDC]],TableMJRPTCHPR[],7,FALSE),"")</f>
        <v/>
      </c>
      <c r="S94" s="232" t="str">
        <f>IFERROR(VLOOKUP(TableHandbook[[#This Row],[UDC]],TableMJRPTCHSC[],7,FALSE),"")</f>
        <v/>
      </c>
      <c r="T94" s="232" t="str">
        <f>IFERROR(VLOOKUP(TableHandbook[[#This Row],[UDC]],TableSTRPSCART[],7,FALSE),"")</f>
        <v/>
      </c>
      <c r="U94" s="232" t="str">
        <f>IFERROR(VLOOKUP(TableHandbook[[#This Row],[UDC]],TableSTRPSCENG[],7,FALSE),"")</f>
        <v/>
      </c>
      <c r="V94" s="232" t="str">
        <f>IFERROR(VLOOKUP(TableHandbook[[#This Row],[UDC]],TableSTRPSCHLP[],7,FALSE),"")</f>
        <v/>
      </c>
      <c r="W94" s="232" t="str">
        <f>IFERROR(VLOOKUP(TableHandbook[[#This Row],[UDC]],TableSTRPSCHUS[],7,FALSE),"")</f>
        <v/>
      </c>
      <c r="X94" s="232" t="str">
        <f>IFERROR(VLOOKUP(TableHandbook[[#This Row],[UDC]],TableSTRPSCMAT[],7,FALSE),"")</f>
        <v/>
      </c>
      <c r="Y94" s="232" t="str">
        <f>IFERROR(VLOOKUP(TableHandbook[[#This Row],[UDC]],TableSTRPSCSCI[],7,FALSE),"")</f>
        <v/>
      </c>
      <c r="Z94" s="232" t="str">
        <f>IFERROR(VLOOKUP(TableHandbook[[#This Row],[UDC]],TableSTRPSCFON[],7,FALSE),"")</f>
        <v/>
      </c>
      <c r="AA94" s="233" t="str">
        <f>IFERROR(VLOOKUP(TableHandbook[[#This Row],[UDC]],TableGCTESOL[],7,FALSE),"")</f>
        <v/>
      </c>
      <c r="AB94" s="232" t="str">
        <f>IFERROR(VLOOKUP(TableHandbook[[#This Row],[UDC]],TableMCTESOL[],7,FALSE),"")</f>
        <v/>
      </c>
      <c r="AC94" s="232" t="str">
        <f>IFERROR(VLOOKUP(TableHandbook[[#This Row],[UDC]],TableMCAPLING[],7,FALSE),"")</f>
        <v/>
      </c>
      <c r="AD94" s="233" t="str">
        <f>IFERROR(VLOOKUP(TableHandbook[[#This Row],[UDC]],TableGCEDHE[],7,FALSE),"")</f>
        <v/>
      </c>
      <c r="AE94" s="232" t="str">
        <f>IFERROR(VLOOKUP(TableHandbook[[#This Row],[UDC]],TableGCEDUC[],7,FALSE),"")</f>
        <v/>
      </c>
      <c r="AF94" s="232" t="str">
        <f>IFERROR(VLOOKUP(TableHandbook[[#This Row],[UDC]],TableGDEDUC[],7,FALSE),"")</f>
        <v/>
      </c>
      <c r="AG94" s="232" t="str">
        <f>IFERROR(VLOOKUP(TableHandbook[[#This Row],[UDC]],TableMJRPEDUPR[],7,FALSE),"")</f>
        <v/>
      </c>
      <c r="AH94" s="232" t="str">
        <f>IFERROR(VLOOKUP(TableHandbook[[#This Row],[UDC]],TableMJRPEDUSC[],7,FALSE),"")</f>
        <v/>
      </c>
      <c r="AI94" s="233" t="str">
        <f>IFERROR(VLOOKUP(TableHandbook[[#This Row],[UDC]],TableMCEDUC[],7,FALSE),"")</f>
        <v>Option</v>
      </c>
      <c r="AJ94" s="232" t="str">
        <f>IFERROR(VLOOKUP(TableHandbook[[#This Row],[UDC]],TableSPPECULIN[],7,FALSE),"")</f>
        <v/>
      </c>
      <c r="AK94" s="232" t="str">
        <f>IFERROR(VLOOKUP(TableHandbook[[#This Row],[UDC]],TableSPPELNTCH[],7,FALSE),"")</f>
        <v/>
      </c>
      <c r="AL94" s="232"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1"/>
      <c r="P95" s="233" t="str">
        <f>IFERROR(VLOOKUP(TableHandbook[[#This Row],[UDC]],TableMCTEACH[],7,FALSE),"")</f>
        <v/>
      </c>
      <c r="Q95" s="232" t="str">
        <f>IFERROR(VLOOKUP(TableHandbook[[#This Row],[UDC]],TableMJRPTCHEC[],7,FALSE),"")</f>
        <v/>
      </c>
      <c r="R95" s="232" t="str">
        <f>IFERROR(VLOOKUP(TableHandbook[[#This Row],[UDC]],TableMJRPTCHPR[],7,FALSE),"")</f>
        <v/>
      </c>
      <c r="S95" s="232" t="str">
        <f>IFERROR(VLOOKUP(TableHandbook[[#This Row],[UDC]],TableMJRPTCHSC[],7,FALSE),"")</f>
        <v/>
      </c>
      <c r="T95" s="232" t="str">
        <f>IFERROR(VLOOKUP(TableHandbook[[#This Row],[UDC]],TableSTRPSCART[],7,FALSE),"")</f>
        <v/>
      </c>
      <c r="U95" s="232" t="str">
        <f>IFERROR(VLOOKUP(TableHandbook[[#This Row],[UDC]],TableSTRPSCENG[],7,FALSE),"")</f>
        <v/>
      </c>
      <c r="V95" s="232" t="str">
        <f>IFERROR(VLOOKUP(TableHandbook[[#This Row],[UDC]],TableSTRPSCHLP[],7,FALSE),"")</f>
        <v/>
      </c>
      <c r="W95" s="232" t="str">
        <f>IFERROR(VLOOKUP(TableHandbook[[#This Row],[UDC]],TableSTRPSCHUS[],7,FALSE),"")</f>
        <v/>
      </c>
      <c r="X95" s="232" t="str">
        <f>IFERROR(VLOOKUP(TableHandbook[[#This Row],[UDC]],TableSTRPSCMAT[],7,FALSE),"")</f>
        <v/>
      </c>
      <c r="Y95" s="232" t="str">
        <f>IFERROR(VLOOKUP(TableHandbook[[#This Row],[UDC]],TableSTRPSCSCI[],7,FALSE),"")</f>
        <v/>
      </c>
      <c r="Z95" s="232" t="str">
        <f>IFERROR(VLOOKUP(TableHandbook[[#This Row],[UDC]],TableSTRPSCFON[],7,FALSE),"")</f>
        <v/>
      </c>
      <c r="AA95" s="233" t="str">
        <f>IFERROR(VLOOKUP(TableHandbook[[#This Row],[UDC]],TableGCTESOL[],7,FALSE),"")</f>
        <v/>
      </c>
      <c r="AB95" s="232" t="str">
        <f>IFERROR(VLOOKUP(TableHandbook[[#This Row],[UDC]],TableMCTESOL[],7,FALSE),"")</f>
        <v/>
      </c>
      <c r="AC95" s="232" t="str">
        <f>IFERROR(VLOOKUP(TableHandbook[[#This Row],[UDC]],TableMCAPLING[],7,FALSE),"")</f>
        <v/>
      </c>
      <c r="AD95" s="233" t="str">
        <f>IFERROR(VLOOKUP(TableHandbook[[#This Row],[UDC]],TableGCEDHE[],7,FALSE),"")</f>
        <v/>
      </c>
      <c r="AE95" s="232" t="str">
        <f>IFERROR(VLOOKUP(TableHandbook[[#This Row],[UDC]],TableGCEDUC[],7,FALSE),"")</f>
        <v/>
      </c>
      <c r="AF95" s="232" t="str">
        <f>IFERROR(VLOOKUP(TableHandbook[[#This Row],[UDC]],TableGDEDUC[],7,FALSE),"")</f>
        <v/>
      </c>
      <c r="AG95" s="232" t="str">
        <f>IFERROR(VLOOKUP(TableHandbook[[#This Row],[UDC]],TableMJRPEDUPR[],7,FALSE),"")</f>
        <v/>
      </c>
      <c r="AH95" s="232" t="str">
        <f>IFERROR(VLOOKUP(TableHandbook[[#This Row],[UDC]],TableMJRPEDUSC[],7,FALSE),"")</f>
        <v/>
      </c>
      <c r="AI95" s="233" t="str">
        <f>IFERROR(VLOOKUP(TableHandbook[[#This Row],[UDC]],TableMCEDUC[],7,FALSE),"")</f>
        <v/>
      </c>
      <c r="AJ95" s="232" t="str">
        <f>IFERROR(VLOOKUP(TableHandbook[[#This Row],[UDC]],TableSPPECULIN[],7,FALSE),"")</f>
        <v/>
      </c>
      <c r="AK95" s="232" t="str">
        <f>IFERROR(VLOOKUP(TableHandbook[[#This Row],[UDC]],TableSPPELNTCH[],7,FALSE),"")</f>
        <v/>
      </c>
      <c r="AL95" s="232"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1"/>
      <c r="P96" s="233" t="str">
        <f>IFERROR(VLOOKUP(TableHandbook[[#This Row],[UDC]],TableMCTEACH[],7,FALSE),"")</f>
        <v/>
      </c>
      <c r="Q96" s="232" t="str">
        <f>IFERROR(VLOOKUP(TableHandbook[[#This Row],[UDC]],TableMJRPTCHEC[],7,FALSE),"")</f>
        <v/>
      </c>
      <c r="R96" s="232" t="str">
        <f>IFERROR(VLOOKUP(TableHandbook[[#This Row],[UDC]],TableMJRPTCHPR[],7,FALSE),"")</f>
        <v/>
      </c>
      <c r="S96" s="232" t="str">
        <f>IFERROR(VLOOKUP(TableHandbook[[#This Row],[UDC]],TableMJRPTCHSC[],7,FALSE),"")</f>
        <v/>
      </c>
      <c r="T96" s="232" t="str">
        <f>IFERROR(VLOOKUP(TableHandbook[[#This Row],[UDC]],TableSTRPSCART[],7,FALSE),"")</f>
        <v/>
      </c>
      <c r="U96" s="232" t="str">
        <f>IFERROR(VLOOKUP(TableHandbook[[#This Row],[UDC]],TableSTRPSCENG[],7,FALSE),"")</f>
        <v/>
      </c>
      <c r="V96" s="232" t="str">
        <f>IFERROR(VLOOKUP(TableHandbook[[#This Row],[UDC]],TableSTRPSCHLP[],7,FALSE),"")</f>
        <v/>
      </c>
      <c r="W96" s="232" t="str">
        <f>IFERROR(VLOOKUP(TableHandbook[[#This Row],[UDC]],TableSTRPSCHUS[],7,FALSE),"")</f>
        <v/>
      </c>
      <c r="X96" s="232" t="str">
        <f>IFERROR(VLOOKUP(TableHandbook[[#This Row],[UDC]],TableSTRPSCMAT[],7,FALSE),"")</f>
        <v/>
      </c>
      <c r="Y96" s="232" t="str">
        <f>IFERROR(VLOOKUP(TableHandbook[[#This Row],[UDC]],TableSTRPSCSCI[],7,FALSE),"")</f>
        <v/>
      </c>
      <c r="Z96" s="232" t="str">
        <f>IFERROR(VLOOKUP(TableHandbook[[#This Row],[UDC]],TableSTRPSCFON[],7,FALSE),"")</f>
        <v/>
      </c>
      <c r="AA96" s="233" t="str">
        <f>IFERROR(VLOOKUP(TableHandbook[[#This Row],[UDC]],TableGCTESOL[],7,FALSE),"")</f>
        <v/>
      </c>
      <c r="AB96" s="232" t="str">
        <f>IFERROR(VLOOKUP(TableHandbook[[#This Row],[UDC]],TableMCTESOL[],7,FALSE),"")</f>
        <v/>
      </c>
      <c r="AC96" s="232" t="str">
        <f>IFERROR(VLOOKUP(TableHandbook[[#This Row],[UDC]],TableMCAPLING[],7,FALSE),"")</f>
        <v/>
      </c>
      <c r="AD96" s="233" t="str">
        <f>IFERROR(VLOOKUP(TableHandbook[[#This Row],[UDC]],TableGCEDHE[],7,FALSE),"")</f>
        <v/>
      </c>
      <c r="AE96" s="232" t="str">
        <f>IFERROR(VLOOKUP(TableHandbook[[#This Row],[UDC]],TableGCEDUC[],7,FALSE),"")</f>
        <v/>
      </c>
      <c r="AF96" s="232" t="str">
        <f>IFERROR(VLOOKUP(TableHandbook[[#This Row],[UDC]],TableGDEDUC[],7,FALSE),"")</f>
        <v/>
      </c>
      <c r="AG96" s="232" t="str">
        <f>IFERROR(VLOOKUP(TableHandbook[[#This Row],[UDC]],TableMJRPEDUPR[],7,FALSE),"")</f>
        <v/>
      </c>
      <c r="AH96" s="232" t="str">
        <f>IFERROR(VLOOKUP(TableHandbook[[#This Row],[UDC]],TableMJRPEDUSC[],7,FALSE),"")</f>
        <v/>
      </c>
      <c r="AI96" s="233" t="str">
        <f>IFERROR(VLOOKUP(TableHandbook[[#This Row],[UDC]],TableMCEDUC[],7,FALSE),"")</f>
        <v/>
      </c>
      <c r="AJ96" s="232" t="str">
        <f>IFERROR(VLOOKUP(TableHandbook[[#This Row],[UDC]],TableSPPECULIN[],7,FALSE),"")</f>
        <v/>
      </c>
      <c r="AK96" s="232" t="str">
        <f>IFERROR(VLOOKUP(TableHandbook[[#This Row],[UDC]],TableSPPELNTCH[],7,FALSE),"")</f>
        <v/>
      </c>
      <c r="AL96" s="232"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1"/>
      <c r="P97" s="233" t="str">
        <f>IFERROR(VLOOKUP(TableHandbook[[#This Row],[UDC]],TableMCTEACH[],7,FALSE),"")</f>
        <v/>
      </c>
      <c r="Q97" s="232" t="str">
        <f>IFERROR(VLOOKUP(TableHandbook[[#This Row],[UDC]],TableMJRPTCHEC[],7,FALSE),"")</f>
        <v/>
      </c>
      <c r="R97" s="232" t="str">
        <f>IFERROR(VLOOKUP(TableHandbook[[#This Row],[UDC]],TableMJRPTCHPR[],7,FALSE),"")</f>
        <v/>
      </c>
      <c r="S97" s="232" t="str">
        <f>IFERROR(VLOOKUP(TableHandbook[[#This Row],[UDC]],TableMJRPTCHSC[],7,FALSE),"")</f>
        <v/>
      </c>
      <c r="T97" s="232" t="str">
        <f>IFERROR(VLOOKUP(TableHandbook[[#This Row],[UDC]],TableSTRPSCART[],7,FALSE),"")</f>
        <v/>
      </c>
      <c r="U97" s="232" t="str">
        <f>IFERROR(VLOOKUP(TableHandbook[[#This Row],[UDC]],TableSTRPSCENG[],7,FALSE),"")</f>
        <v/>
      </c>
      <c r="V97" s="232" t="str">
        <f>IFERROR(VLOOKUP(TableHandbook[[#This Row],[UDC]],TableSTRPSCHLP[],7,FALSE),"")</f>
        <v/>
      </c>
      <c r="W97" s="232" t="str">
        <f>IFERROR(VLOOKUP(TableHandbook[[#This Row],[UDC]],TableSTRPSCHUS[],7,FALSE),"")</f>
        <v/>
      </c>
      <c r="X97" s="232" t="str">
        <f>IFERROR(VLOOKUP(TableHandbook[[#This Row],[UDC]],TableSTRPSCMAT[],7,FALSE),"")</f>
        <v/>
      </c>
      <c r="Y97" s="232" t="str">
        <f>IFERROR(VLOOKUP(TableHandbook[[#This Row],[UDC]],TableSTRPSCSCI[],7,FALSE),"")</f>
        <v/>
      </c>
      <c r="Z97" s="232" t="str">
        <f>IFERROR(VLOOKUP(TableHandbook[[#This Row],[UDC]],TableSTRPSCFON[],7,FALSE),"")</f>
        <v/>
      </c>
      <c r="AA97" s="233" t="str">
        <f>IFERROR(VLOOKUP(TableHandbook[[#This Row],[UDC]],TableGCTESOL[],7,FALSE),"")</f>
        <v/>
      </c>
      <c r="AB97" s="232" t="str">
        <f>IFERROR(VLOOKUP(TableHandbook[[#This Row],[UDC]],TableMCTESOL[],7,FALSE),"")</f>
        <v/>
      </c>
      <c r="AC97" s="232" t="str">
        <f>IFERROR(VLOOKUP(TableHandbook[[#This Row],[UDC]],TableMCAPLING[],7,FALSE),"")</f>
        <v/>
      </c>
      <c r="AD97" s="233" t="str">
        <f>IFERROR(VLOOKUP(TableHandbook[[#This Row],[UDC]],TableGCEDHE[],7,FALSE),"")</f>
        <v/>
      </c>
      <c r="AE97" s="232" t="str">
        <f>IFERROR(VLOOKUP(TableHandbook[[#This Row],[UDC]],TableGCEDUC[],7,FALSE),"")</f>
        <v/>
      </c>
      <c r="AF97" s="232" t="str">
        <f>IFERROR(VLOOKUP(TableHandbook[[#This Row],[UDC]],TableGDEDUC[],7,FALSE),"")</f>
        <v/>
      </c>
      <c r="AG97" s="232" t="str">
        <f>IFERROR(VLOOKUP(TableHandbook[[#This Row],[UDC]],TableMJRPEDUPR[],7,FALSE),"")</f>
        <v/>
      </c>
      <c r="AH97" s="232" t="str">
        <f>IFERROR(VLOOKUP(TableHandbook[[#This Row],[UDC]],TableMJRPEDUSC[],7,FALSE),"")</f>
        <v/>
      </c>
      <c r="AI97" s="233" t="str">
        <f>IFERROR(VLOOKUP(TableHandbook[[#This Row],[UDC]],TableMCEDUC[],7,FALSE),"")</f>
        <v/>
      </c>
      <c r="AJ97" s="232" t="str">
        <f>IFERROR(VLOOKUP(TableHandbook[[#This Row],[UDC]],TableSPPECULIN[],7,FALSE),"")</f>
        <v/>
      </c>
      <c r="AK97" s="232" t="str">
        <f>IFERROR(VLOOKUP(TableHandbook[[#This Row],[UDC]],TableSPPELNTCH[],7,FALSE),"")</f>
        <v/>
      </c>
      <c r="AL97" s="232"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1"/>
      <c r="P98" s="233" t="str">
        <f>IFERROR(VLOOKUP(TableHandbook[[#This Row],[UDC]],TableMCTEACH[],7,FALSE),"")</f>
        <v/>
      </c>
      <c r="Q98" s="232" t="str">
        <f>IFERROR(VLOOKUP(TableHandbook[[#This Row],[UDC]],TableMJRPTCHEC[],7,FALSE),"")</f>
        <v/>
      </c>
      <c r="R98" s="232" t="str">
        <f>IFERROR(VLOOKUP(TableHandbook[[#This Row],[UDC]],TableMJRPTCHPR[],7,FALSE),"")</f>
        <v/>
      </c>
      <c r="S98" s="232" t="str">
        <f>IFERROR(VLOOKUP(TableHandbook[[#This Row],[UDC]],TableMJRPTCHSC[],7,FALSE),"")</f>
        <v/>
      </c>
      <c r="T98" s="232" t="str">
        <f>IFERROR(VLOOKUP(TableHandbook[[#This Row],[UDC]],TableSTRPSCART[],7,FALSE),"")</f>
        <v/>
      </c>
      <c r="U98" s="232" t="str">
        <f>IFERROR(VLOOKUP(TableHandbook[[#This Row],[UDC]],TableSTRPSCENG[],7,FALSE),"")</f>
        <v/>
      </c>
      <c r="V98" s="232" t="str">
        <f>IFERROR(VLOOKUP(TableHandbook[[#This Row],[UDC]],TableSTRPSCHLP[],7,FALSE),"")</f>
        <v/>
      </c>
      <c r="W98" s="232" t="str">
        <f>IFERROR(VLOOKUP(TableHandbook[[#This Row],[UDC]],TableSTRPSCHUS[],7,FALSE),"")</f>
        <v/>
      </c>
      <c r="X98" s="232" t="str">
        <f>IFERROR(VLOOKUP(TableHandbook[[#This Row],[UDC]],TableSTRPSCMAT[],7,FALSE),"")</f>
        <v/>
      </c>
      <c r="Y98" s="232" t="str">
        <f>IFERROR(VLOOKUP(TableHandbook[[#This Row],[UDC]],TableSTRPSCSCI[],7,FALSE),"")</f>
        <v/>
      </c>
      <c r="Z98" s="232" t="str">
        <f>IFERROR(VLOOKUP(TableHandbook[[#This Row],[UDC]],TableSTRPSCFON[],7,FALSE),"")</f>
        <v/>
      </c>
      <c r="AA98" s="233" t="str">
        <f>IFERROR(VLOOKUP(TableHandbook[[#This Row],[UDC]],TableGCTESOL[],7,FALSE),"")</f>
        <v/>
      </c>
      <c r="AB98" s="232" t="str">
        <f>IFERROR(VLOOKUP(TableHandbook[[#This Row],[UDC]],TableMCTESOL[],7,FALSE),"")</f>
        <v/>
      </c>
      <c r="AC98" s="232" t="str">
        <f>IFERROR(VLOOKUP(TableHandbook[[#This Row],[UDC]],TableMCAPLING[],7,FALSE),"")</f>
        <v/>
      </c>
      <c r="AD98" s="233" t="str">
        <f>IFERROR(VLOOKUP(TableHandbook[[#This Row],[UDC]],TableGCEDHE[],7,FALSE),"")</f>
        <v/>
      </c>
      <c r="AE98" s="232" t="str">
        <f>IFERROR(VLOOKUP(TableHandbook[[#This Row],[UDC]],TableGCEDUC[],7,FALSE),"")</f>
        <v/>
      </c>
      <c r="AF98" s="232" t="str">
        <f>IFERROR(VLOOKUP(TableHandbook[[#This Row],[UDC]],TableGDEDUC[],7,FALSE),"")</f>
        <v/>
      </c>
      <c r="AG98" s="232" t="str">
        <f>IFERROR(VLOOKUP(TableHandbook[[#This Row],[UDC]],TableMJRPEDUPR[],7,FALSE),"")</f>
        <v/>
      </c>
      <c r="AH98" s="232" t="str">
        <f>IFERROR(VLOOKUP(TableHandbook[[#This Row],[UDC]],TableMJRPEDUSC[],7,FALSE),"")</f>
        <v/>
      </c>
      <c r="AI98" s="233" t="str">
        <f>IFERROR(VLOOKUP(TableHandbook[[#This Row],[UDC]],TableMCEDUC[],7,FALSE),"")</f>
        <v/>
      </c>
      <c r="AJ98" s="232" t="str">
        <f>IFERROR(VLOOKUP(TableHandbook[[#This Row],[UDC]],TableSPPECULIN[],7,FALSE),"")</f>
        <v/>
      </c>
      <c r="AK98" s="232" t="str">
        <f>IFERROR(VLOOKUP(TableHandbook[[#This Row],[UDC]],TableSPPELNTCH[],7,FALSE),"")</f>
        <v/>
      </c>
      <c r="AL98" s="232"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1"/>
      <c r="P99" s="233" t="str">
        <f>IFERROR(VLOOKUP(TableHandbook[[#This Row],[UDC]],TableMCTEACH[],7,FALSE),"")</f>
        <v/>
      </c>
      <c r="Q99" s="232" t="str">
        <f>IFERROR(VLOOKUP(TableHandbook[[#This Row],[UDC]],TableMJRPTCHEC[],7,FALSE),"")</f>
        <v/>
      </c>
      <c r="R99" s="232" t="str">
        <f>IFERROR(VLOOKUP(TableHandbook[[#This Row],[UDC]],TableMJRPTCHPR[],7,FALSE),"")</f>
        <v/>
      </c>
      <c r="S99" s="232" t="str">
        <f>IFERROR(VLOOKUP(TableHandbook[[#This Row],[UDC]],TableMJRPTCHSC[],7,FALSE),"")</f>
        <v>Option</v>
      </c>
      <c r="T99" s="232" t="str">
        <f>IFERROR(VLOOKUP(TableHandbook[[#This Row],[UDC]],TableSTRPSCART[],7,FALSE),"")</f>
        <v/>
      </c>
      <c r="U99" s="232" t="str">
        <f>IFERROR(VLOOKUP(TableHandbook[[#This Row],[UDC]],TableSTRPSCENG[],7,FALSE),"")</f>
        <v/>
      </c>
      <c r="V99" s="232" t="str">
        <f>IFERROR(VLOOKUP(TableHandbook[[#This Row],[UDC]],TableSTRPSCHLP[],7,FALSE),"")</f>
        <v/>
      </c>
      <c r="W99" s="232" t="str">
        <f>IFERROR(VLOOKUP(TableHandbook[[#This Row],[UDC]],TableSTRPSCHUS[],7,FALSE),"")</f>
        <v/>
      </c>
      <c r="X99" s="232" t="str">
        <f>IFERROR(VLOOKUP(TableHandbook[[#This Row],[UDC]],TableSTRPSCMAT[],7,FALSE),"")</f>
        <v/>
      </c>
      <c r="Y99" s="232" t="str">
        <f>IFERROR(VLOOKUP(TableHandbook[[#This Row],[UDC]],TableSTRPSCSCI[],7,FALSE),"")</f>
        <v/>
      </c>
      <c r="Z99" s="232" t="str">
        <f>IFERROR(VLOOKUP(TableHandbook[[#This Row],[UDC]],TableSTRPSCFON[],7,FALSE),"")</f>
        <v/>
      </c>
      <c r="AA99" s="233" t="str">
        <f>IFERROR(VLOOKUP(TableHandbook[[#This Row],[UDC]],TableGCTESOL[],7,FALSE),"")</f>
        <v/>
      </c>
      <c r="AB99" s="232" t="str">
        <f>IFERROR(VLOOKUP(TableHandbook[[#This Row],[UDC]],TableMCTESOL[],7,FALSE),"")</f>
        <v/>
      </c>
      <c r="AC99" s="232" t="str">
        <f>IFERROR(VLOOKUP(TableHandbook[[#This Row],[UDC]],TableMCAPLING[],7,FALSE),"")</f>
        <v/>
      </c>
      <c r="AD99" s="233" t="str">
        <f>IFERROR(VLOOKUP(TableHandbook[[#This Row],[UDC]],TableGCEDHE[],7,FALSE),"")</f>
        <v/>
      </c>
      <c r="AE99" s="232" t="str">
        <f>IFERROR(VLOOKUP(TableHandbook[[#This Row],[UDC]],TableGCEDUC[],7,FALSE),"")</f>
        <v/>
      </c>
      <c r="AF99" s="232" t="str">
        <f>IFERROR(VLOOKUP(TableHandbook[[#This Row],[UDC]],TableGDEDUC[],7,FALSE),"")</f>
        <v/>
      </c>
      <c r="AG99" s="232" t="str">
        <f>IFERROR(VLOOKUP(TableHandbook[[#This Row],[UDC]],TableMJRPEDUPR[],7,FALSE),"")</f>
        <v/>
      </c>
      <c r="AH99" s="232" t="str">
        <f>IFERROR(VLOOKUP(TableHandbook[[#This Row],[UDC]],TableMJRPEDUSC[],7,FALSE),"")</f>
        <v>Option</v>
      </c>
      <c r="AI99" s="233" t="str">
        <f>IFERROR(VLOOKUP(TableHandbook[[#This Row],[UDC]],TableMCEDUC[],7,FALSE),"")</f>
        <v/>
      </c>
      <c r="AJ99" s="232" t="str">
        <f>IFERROR(VLOOKUP(TableHandbook[[#This Row],[UDC]],TableSPPECULIN[],7,FALSE),"")</f>
        <v/>
      </c>
      <c r="AK99" s="232" t="str">
        <f>IFERROR(VLOOKUP(TableHandbook[[#This Row],[UDC]],TableSPPELNTCH[],7,FALSE),"")</f>
        <v/>
      </c>
      <c r="AL99" s="232"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1"/>
      <c r="P100" s="233" t="str">
        <f>IFERROR(VLOOKUP(TableHandbook[[#This Row],[UDC]],TableMCTEACH[],7,FALSE),"")</f>
        <v/>
      </c>
      <c r="Q100" s="232" t="str">
        <f>IFERROR(VLOOKUP(TableHandbook[[#This Row],[UDC]],TableMJRPTCHEC[],7,FALSE),"")</f>
        <v/>
      </c>
      <c r="R100" s="232" t="str">
        <f>IFERROR(VLOOKUP(TableHandbook[[#This Row],[UDC]],TableMJRPTCHPR[],7,FALSE),"")</f>
        <v/>
      </c>
      <c r="S100" s="232" t="str">
        <f>IFERROR(VLOOKUP(TableHandbook[[#This Row],[UDC]],TableMJRPTCHSC[],7,FALSE),"")</f>
        <v>Option</v>
      </c>
      <c r="T100" s="232" t="str">
        <f>IFERROR(VLOOKUP(TableHandbook[[#This Row],[UDC]],TableSTRPSCART[],7,FALSE),"")</f>
        <v/>
      </c>
      <c r="U100" s="232" t="str">
        <f>IFERROR(VLOOKUP(TableHandbook[[#This Row],[UDC]],TableSTRPSCENG[],7,FALSE),"")</f>
        <v/>
      </c>
      <c r="V100" s="232" t="str">
        <f>IFERROR(VLOOKUP(TableHandbook[[#This Row],[UDC]],TableSTRPSCHLP[],7,FALSE),"")</f>
        <v/>
      </c>
      <c r="W100" s="232" t="str">
        <f>IFERROR(VLOOKUP(TableHandbook[[#This Row],[UDC]],TableSTRPSCHUS[],7,FALSE),"")</f>
        <v/>
      </c>
      <c r="X100" s="232" t="str">
        <f>IFERROR(VLOOKUP(TableHandbook[[#This Row],[UDC]],TableSTRPSCMAT[],7,FALSE),"")</f>
        <v/>
      </c>
      <c r="Y100" s="232" t="str">
        <f>IFERROR(VLOOKUP(TableHandbook[[#This Row],[UDC]],TableSTRPSCSCI[],7,FALSE),"")</f>
        <v/>
      </c>
      <c r="Z100" s="232" t="str">
        <f>IFERROR(VLOOKUP(TableHandbook[[#This Row],[UDC]],TableSTRPSCFON[],7,FALSE),"")</f>
        <v/>
      </c>
      <c r="AA100" s="233" t="str">
        <f>IFERROR(VLOOKUP(TableHandbook[[#This Row],[UDC]],TableGCTESOL[],7,FALSE),"")</f>
        <v/>
      </c>
      <c r="AB100" s="232" t="str">
        <f>IFERROR(VLOOKUP(TableHandbook[[#This Row],[UDC]],TableMCTESOL[],7,FALSE),"")</f>
        <v/>
      </c>
      <c r="AC100" s="232" t="str">
        <f>IFERROR(VLOOKUP(TableHandbook[[#This Row],[UDC]],TableMCAPLING[],7,FALSE),"")</f>
        <v/>
      </c>
      <c r="AD100" s="233" t="str">
        <f>IFERROR(VLOOKUP(TableHandbook[[#This Row],[UDC]],TableGCEDHE[],7,FALSE),"")</f>
        <v/>
      </c>
      <c r="AE100" s="232" t="str">
        <f>IFERROR(VLOOKUP(TableHandbook[[#This Row],[UDC]],TableGCEDUC[],7,FALSE),"")</f>
        <v/>
      </c>
      <c r="AF100" s="232" t="str">
        <f>IFERROR(VLOOKUP(TableHandbook[[#This Row],[UDC]],TableGDEDUC[],7,FALSE),"")</f>
        <v/>
      </c>
      <c r="AG100" s="232" t="str">
        <f>IFERROR(VLOOKUP(TableHandbook[[#This Row],[UDC]],TableMJRPEDUPR[],7,FALSE),"")</f>
        <v/>
      </c>
      <c r="AH100" s="232" t="str">
        <f>IFERROR(VLOOKUP(TableHandbook[[#This Row],[UDC]],TableMJRPEDUSC[],7,FALSE),"")</f>
        <v>Option</v>
      </c>
      <c r="AI100" s="233" t="str">
        <f>IFERROR(VLOOKUP(TableHandbook[[#This Row],[UDC]],TableMCEDUC[],7,FALSE),"")</f>
        <v/>
      </c>
      <c r="AJ100" s="232" t="str">
        <f>IFERROR(VLOOKUP(TableHandbook[[#This Row],[UDC]],TableSPPECULIN[],7,FALSE),"")</f>
        <v/>
      </c>
      <c r="AK100" s="232" t="str">
        <f>IFERROR(VLOOKUP(TableHandbook[[#This Row],[UDC]],TableSPPELNTCH[],7,FALSE),"")</f>
        <v/>
      </c>
      <c r="AL100" s="232"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1"/>
      <c r="P101" s="233" t="str">
        <f>IFERROR(VLOOKUP(TableHandbook[[#This Row],[UDC]],TableMCTEACH[],7,FALSE),"")</f>
        <v/>
      </c>
      <c r="Q101" s="232" t="str">
        <f>IFERROR(VLOOKUP(TableHandbook[[#This Row],[UDC]],TableMJRPTCHEC[],7,FALSE),"")</f>
        <v/>
      </c>
      <c r="R101" s="232" t="str">
        <f>IFERROR(VLOOKUP(TableHandbook[[#This Row],[UDC]],TableMJRPTCHPR[],7,FALSE),"")</f>
        <v/>
      </c>
      <c r="S101" s="232" t="str">
        <f>IFERROR(VLOOKUP(TableHandbook[[#This Row],[UDC]],TableMJRPTCHSC[],7,FALSE),"")</f>
        <v>Option</v>
      </c>
      <c r="T101" s="232" t="str">
        <f>IFERROR(VLOOKUP(TableHandbook[[#This Row],[UDC]],TableSTRPSCART[],7,FALSE),"")</f>
        <v/>
      </c>
      <c r="U101" s="232" t="str">
        <f>IFERROR(VLOOKUP(TableHandbook[[#This Row],[UDC]],TableSTRPSCENG[],7,FALSE),"")</f>
        <v/>
      </c>
      <c r="V101" s="232" t="str">
        <f>IFERROR(VLOOKUP(TableHandbook[[#This Row],[UDC]],TableSTRPSCHLP[],7,FALSE),"")</f>
        <v/>
      </c>
      <c r="W101" s="232" t="str">
        <f>IFERROR(VLOOKUP(TableHandbook[[#This Row],[UDC]],TableSTRPSCHUS[],7,FALSE),"")</f>
        <v/>
      </c>
      <c r="X101" s="232" t="str">
        <f>IFERROR(VLOOKUP(TableHandbook[[#This Row],[UDC]],TableSTRPSCMAT[],7,FALSE),"")</f>
        <v/>
      </c>
      <c r="Y101" s="232" t="str">
        <f>IFERROR(VLOOKUP(TableHandbook[[#This Row],[UDC]],TableSTRPSCSCI[],7,FALSE),"")</f>
        <v/>
      </c>
      <c r="Z101" s="232" t="str">
        <f>IFERROR(VLOOKUP(TableHandbook[[#This Row],[UDC]],TableSTRPSCFON[],7,FALSE),"")</f>
        <v/>
      </c>
      <c r="AA101" s="233" t="str">
        <f>IFERROR(VLOOKUP(TableHandbook[[#This Row],[UDC]],TableGCTESOL[],7,FALSE),"")</f>
        <v/>
      </c>
      <c r="AB101" s="232" t="str">
        <f>IFERROR(VLOOKUP(TableHandbook[[#This Row],[UDC]],TableMCTESOL[],7,FALSE),"")</f>
        <v/>
      </c>
      <c r="AC101" s="232" t="str">
        <f>IFERROR(VLOOKUP(TableHandbook[[#This Row],[UDC]],TableMCAPLING[],7,FALSE),"")</f>
        <v/>
      </c>
      <c r="AD101" s="233" t="str">
        <f>IFERROR(VLOOKUP(TableHandbook[[#This Row],[UDC]],TableGCEDHE[],7,FALSE),"")</f>
        <v/>
      </c>
      <c r="AE101" s="232" t="str">
        <f>IFERROR(VLOOKUP(TableHandbook[[#This Row],[UDC]],TableGCEDUC[],7,FALSE),"")</f>
        <v/>
      </c>
      <c r="AF101" s="232" t="str">
        <f>IFERROR(VLOOKUP(TableHandbook[[#This Row],[UDC]],TableGDEDUC[],7,FALSE),"")</f>
        <v/>
      </c>
      <c r="AG101" s="232" t="str">
        <f>IFERROR(VLOOKUP(TableHandbook[[#This Row],[UDC]],TableMJRPEDUPR[],7,FALSE),"")</f>
        <v/>
      </c>
      <c r="AH101" s="232" t="str">
        <f>IFERROR(VLOOKUP(TableHandbook[[#This Row],[UDC]],TableMJRPEDUSC[],7,FALSE),"")</f>
        <v/>
      </c>
      <c r="AI101" s="233" t="str">
        <f>IFERROR(VLOOKUP(TableHandbook[[#This Row],[UDC]],TableMCEDUC[],7,FALSE),"")</f>
        <v/>
      </c>
      <c r="AJ101" s="232" t="str">
        <f>IFERROR(VLOOKUP(TableHandbook[[#This Row],[UDC]],TableSPPECULIN[],7,FALSE),"")</f>
        <v/>
      </c>
      <c r="AK101" s="232" t="str">
        <f>IFERROR(VLOOKUP(TableHandbook[[#This Row],[UDC]],TableSPPELNTCH[],7,FALSE),"")</f>
        <v/>
      </c>
      <c r="AL101" s="232"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1"/>
      <c r="P102" s="233" t="str">
        <f>IFERROR(VLOOKUP(TableHandbook[[#This Row],[UDC]],TableMCTEACH[],7,FALSE),"")</f>
        <v/>
      </c>
      <c r="Q102" s="232" t="str">
        <f>IFERROR(VLOOKUP(TableHandbook[[#This Row],[UDC]],TableMJRPTCHEC[],7,FALSE),"")</f>
        <v/>
      </c>
      <c r="R102" s="232" t="str">
        <f>IFERROR(VLOOKUP(TableHandbook[[#This Row],[UDC]],TableMJRPTCHPR[],7,FALSE),"")</f>
        <v/>
      </c>
      <c r="S102" s="232" t="str">
        <f>IFERROR(VLOOKUP(TableHandbook[[#This Row],[UDC]],TableMJRPTCHSC[],7,FALSE),"")</f>
        <v>Option</v>
      </c>
      <c r="T102" s="232" t="str">
        <f>IFERROR(VLOOKUP(TableHandbook[[#This Row],[UDC]],TableSTRPSCART[],7,FALSE),"")</f>
        <v/>
      </c>
      <c r="U102" s="232" t="str">
        <f>IFERROR(VLOOKUP(TableHandbook[[#This Row],[UDC]],TableSTRPSCENG[],7,FALSE),"")</f>
        <v/>
      </c>
      <c r="V102" s="232" t="str">
        <f>IFERROR(VLOOKUP(TableHandbook[[#This Row],[UDC]],TableSTRPSCHLP[],7,FALSE),"")</f>
        <v/>
      </c>
      <c r="W102" s="232" t="str">
        <f>IFERROR(VLOOKUP(TableHandbook[[#This Row],[UDC]],TableSTRPSCHUS[],7,FALSE),"")</f>
        <v/>
      </c>
      <c r="X102" s="232" t="str">
        <f>IFERROR(VLOOKUP(TableHandbook[[#This Row],[UDC]],TableSTRPSCMAT[],7,FALSE),"")</f>
        <v/>
      </c>
      <c r="Y102" s="232" t="str">
        <f>IFERROR(VLOOKUP(TableHandbook[[#This Row],[UDC]],TableSTRPSCSCI[],7,FALSE),"")</f>
        <v/>
      </c>
      <c r="Z102" s="232" t="str">
        <f>IFERROR(VLOOKUP(TableHandbook[[#This Row],[UDC]],TableSTRPSCFON[],7,FALSE),"")</f>
        <v/>
      </c>
      <c r="AA102" s="233" t="str">
        <f>IFERROR(VLOOKUP(TableHandbook[[#This Row],[UDC]],TableGCTESOL[],7,FALSE),"")</f>
        <v/>
      </c>
      <c r="AB102" s="232" t="str">
        <f>IFERROR(VLOOKUP(TableHandbook[[#This Row],[UDC]],TableMCTESOL[],7,FALSE),"")</f>
        <v/>
      </c>
      <c r="AC102" s="232" t="str">
        <f>IFERROR(VLOOKUP(TableHandbook[[#This Row],[UDC]],TableMCAPLING[],7,FALSE),"")</f>
        <v/>
      </c>
      <c r="AD102" s="233" t="str">
        <f>IFERROR(VLOOKUP(TableHandbook[[#This Row],[UDC]],TableGCEDHE[],7,FALSE),"")</f>
        <v/>
      </c>
      <c r="AE102" s="232" t="str">
        <f>IFERROR(VLOOKUP(TableHandbook[[#This Row],[UDC]],TableGCEDUC[],7,FALSE),"")</f>
        <v/>
      </c>
      <c r="AF102" s="232" t="str">
        <f>IFERROR(VLOOKUP(TableHandbook[[#This Row],[UDC]],TableGDEDUC[],7,FALSE),"")</f>
        <v/>
      </c>
      <c r="AG102" s="232" t="str">
        <f>IFERROR(VLOOKUP(TableHandbook[[#This Row],[UDC]],TableMJRPEDUPR[],7,FALSE),"")</f>
        <v/>
      </c>
      <c r="AH102" s="232" t="str">
        <f>IFERROR(VLOOKUP(TableHandbook[[#This Row],[UDC]],TableMJRPEDUSC[],7,FALSE),"")</f>
        <v>Option</v>
      </c>
      <c r="AI102" s="233" t="str">
        <f>IFERROR(VLOOKUP(TableHandbook[[#This Row],[UDC]],TableMCEDUC[],7,FALSE),"")</f>
        <v/>
      </c>
      <c r="AJ102" s="232" t="str">
        <f>IFERROR(VLOOKUP(TableHandbook[[#This Row],[UDC]],TableSPPECULIN[],7,FALSE),"")</f>
        <v/>
      </c>
      <c r="AK102" s="232" t="str">
        <f>IFERROR(VLOOKUP(TableHandbook[[#This Row],[UDC]],TableSPPELNTCH[],7,FALSE),"")</f>
        <v/>
      </c>
      <c r="AL102" s="232"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1"/>
      <c r="P103" s="233" t="str">
        <f>IFERROR(VLOOKUP(TableHandbook[[#This Row],[UDC]],TableMCTEACH[],7,FALSE),"")</f>
        <v/>
      </c>
      <c r="Q103" s="232" t="str">
        <f>IFERROR(VLOOKUP(TableHandbook[[#This Row],[UDC]],TableMJRPTCHEC[],7,FALSE),"")</f>
        <v/>
      </c>
      <c r="R103" s="232" t="str">
        <f>IFERROR(VLOOKUP(TableHandbook[[#This Row],[UDC]],TableMJRPTCHPR[],7,FALSE),"")</f>
        <v/>
      </c>
      <c r="S103" s="232" t="str">
        <f>IFERROR(VLOOKUP(TableHandbook[[#This Row],[UDC]],TableMJRPTCHSC[],7,FALSE),"")</f>
        <v>Option</v>
      </c>
      <c r="T103" s="232" t="str">
        <f>IFERROR(VLOOKUP(TableHandbook[[#This Row],[UDC]],TableSTRPSCART[],7,FALSE),"")</f>
        <v/>
      </c>
      <c r="U103" s="232" t="str">
        <f>IFERROR(VLOOKUP(TableHandbook[[#This Row],[UDC]],TableSTRPSCENG[],7,FALSE),"")</f>
        <v/>
      </c>
      <c r="V103" s="232" t="str">
        <f>IFERROR(VLOOKUP(TableHandbook[[#This Row],[UDC]],TableSTRPSCHLP[],7,FALSE),"")</f>
        <v/>
      </c>
      <c r="W103" s="232" t="str">
        <f>IFERROR(VLOOKUP(TableHandbook[[#This Row],[UDC]],TableSTRPSCHUS[],7,FALSE),"")</f>
        <v/>
      </c>
      <c r="X103" s="232" t="str">
        <f>IFERROR(VLOOKUP(TableHandbook[[#This Row],[UDC]],TableSTRPSCMAT[],7,FALSE),"")</f>
        <v/>
      </c>
      <c r="Y103" s="232" t="str">
        <f>IFERROR(VLOOKUP(TableHandbook[[#This Row],[UDC]],TableSTRPSCSCI[],7,FALSE),"")</f>
        <v/>
      </c>
      <c r="Z103" s="232" t="str">
        <f>IFERROR(VLOOKUP(TableHandbook[[#This Row],[UDC]],TableSTRPSCFON[],7,FALSE),"")</f>
        <v/>
      </c>
      <c r="AA103" s="233" t="str">
        <f>IFERROR(VLOOKUP(TableHandbook[[#This Row],[UDC]],TableGCTESOL[],7,FALSE),"")</f>
        <v/>
      </c>
      <c r="AB103" s="232" t="str">
        <f>IFERROR(VLOOKUP(TableHandbook[[#This Row],[UDC]],TableMCTESOL[],7,FALSE),"")</f>
        <v/>
      </c>
      <c r="AC103" s="232" t="str">
        <f>IFERROR(VLOOKUP(TableHandbook[[#This Row],[UDC]],TableMCAPLING[],7,FALSE),"")</f>
        <v/>
      </c>
      <c r="AD103" s="233" t="str">
        <f>IFERROR(VLOOKUP(TableHandbook[[#This Row],[UDC]],TableGCEDHE[],7,FALSE),"")</f>
        <v/>
      </c>
      <c r="AE103" s="232" t="str">
        <f>IFERROR(VLOOKUP(TableHandbook[[#This Row],[UDC]],TableGCEDUC[],7,FALSE),"")</f>
        <v/>
      </c>
      <c r="AF103" s="232" t="str">
        <f>IFERROR(VLOOKUP(TableHandbook[[#This Row],[UDC]],TableGDEDUC[],7,FALSE),"")</f>
        <v/>
      </c>
      <c r="AG103" s="232" t="str">
        <f>IFERROR(VLOOKUP(TableHandbook[[#This Row],[UDC]],TableMJRPEDUPR[],7,FALSE),"")</f>
        <v/>
      </c>
      <c r="AH103" s="232" t="str">
        <f>IFERROR(VLOOKUP(TableHandbook[[#This Row],[UDC]],TableMJRPEDUSC[],7,FALSE),"")</f>
        <v>Option</v>
      </c>
      <c r="AI103" s="233" t="str">
        <f>IFERROR(VLOOKUP(TableHandbook[[#This Row],[UDC]],TableMCEDUC[],7,FALSE),"")</f>
        <v/>
      </c>
      <c r="AJ103" s="232" t="str">
        <f>IFERROR(VLOOKUP(TableHandbook[[#This Row],[UDC]],TableSPPECULIN[],7,FALSE),"")</f>
        <v/>
      </c>
      <c r="AK103" s="232" t="str">
        <f>IFERROR(VLOOKUP(TableHandbook[[#This Row],[UDC]],TableSPPELNTCH[],7,FALSE),"")</f>
        <v/>
      </c>
      <c r="AL103" s="232"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1"/>
      <c r="P104" s="233" t="str">
        <f>IFERROR(VLOOKUP(TableHandbook[[#This Row],[UDC]],TableMCTEACH[],7,FALSE),"")</f>
        <v/>
      </c>
      <c r="Q104" s="232" t="str">
        <f>IFERROR(VLOOKUP(TableHandbook[[#This Row],[UDC]],TableMJRPTCHEC[],7,FALSE),"")</f>
        <v/>
      </c>
      <c r="R104" s="232" t="str">
        <f>IFERROR(VLOOKUP(TableHandbook[[#This Row],[UDC]],TableMJRPTCHPR[],7,FALSE),"")</f>
        <v/>
      </c>
      <c r="S104" s="232" t="str">
        <f>IFERROR(VLOOKUP(TableHandbook[[#This Row],[UDC]],TableMJRPTCHSC[],7,FALSE),"")</f>
        <v>Option</v>
      </c>
      <c r="T104" s="232" t="str">
        <f>IFERROR(VLOOKUP(TableHandbook[[#This Row],[UDC]],TableSTRPSCART[],7,FALSE),"")</f>
        <v/>
      </c>
      <c r="U104" s="232" t="str">
        <f>IFERROR(VLOOKUP(TableHandbook[[#This Row],[UDC]],TableSTRPSCENG[],7,FALSE),"")</f>
        <v/>
      </c>
      <c r="V104" s="232" t="str">
        <f>IFERROR(VLOOKUP(TableHandbook[[#This Row],[UDC]],TableSTRPSCHLP[],7,FALSE),"")</f>
        <v/>
      </c>
      <c r="W104" s="232" t="str">
        <f>IFERROR(VLOOKUP(TableHandbook[[#This Row],[UDC]],TableSTRPSCHUS[],7,FALSE),"")</f>
        <v/>
      </c>
      <c r="X104" s="232" t="str">
        <f>IFERROR(VLOOKUP(TableHandbook[[#This Row],[UDC]],TableSTRPSCMAT[],7,FALSE),"")</f>
        <v/>
      </c>
      <c r="Y104" s="232" t="str">
        <f>IFERROR(VLOOKUP(TableHandbook[[#This Row],[UDC]],TableSTRPSCSCI[],7,FALSE),"")</f>
        <v/>
      </c>
      <c r="Z104" s="232" t="str">
        <f>IFERROR(VLOOKUP(TableHandbook[[#This Row],[UDC]],TableSTRPSCFON[],7,FALSE),"")</f>
        <v/>
      </c>
      <c r="AA104" s="233" t="str">
        <f>IFERROR(VLOOKUP(TableHandbook[[#This Row],[UDC]],TableGCTESOL[],7,FALSE),"")</f>
        <v/>
      </c>
      <c r="AB104" s="232" t="str">
        <f>IFERROR(VLOOKUP(TableHandbook[[#This Row],[UDC]],TableMCTESOL[],7,FALSE),"")</f>
        <v/>
      </c>
      <c r="AC104" s="232" t="str">
        <f>IFERROR(VLOOKUP(TableHandbook[[#This Row],[UDC]],TableMCAPLING[],7,FALSE),"")</f>
        <v/>
      </c>
      <c r="AD104" s="233" t="str">
        <f>IFERROR(VLOOKUP(TableHandbook[[#This Row],[UDC]],TableGCEDHE[],7,FALSE),"")</f>
        <v/>
      </c>
      <c r="AE104" s="232" t="str">
        <f>IFERROR(VLOOKUP(TableHandbook[[#This Row],[UDC]],TableGCEDUC[],7,FALSE),"")</f>
        <v/>
      </c>
      <c r="AF104" s="232" t="str">
        <f>IFERROR(VLOOKUP(TableHandbook[[#This Row],[UDC]],TableGDEDUC[],7,FALSE),"")</f>
        <v/>
      </c>
      <c r="AG104" s="232" t="str">
        <f>IFERROR(VLOOKUP(TableHandbook[[#This Row],[UDC]],TableMJRPEDUPR[],7,FALSE),"")</f>
        <v/>
      </c>
      <c r="AH104" s="232" t="str">
        <f>IFERROR(VLOOKUP(TableHandbook[[#This Row],[UDC]],TableMJRPEDUSC[],7,FALSE),"")</f>
        <v>Option</v>
      </c>
      <c r="AI104" s="233" t="str">
        <f>IFERROR(VLOOKUP(TableHandbook[[#This Row],[UDC]],TableMCEDUC[],7,FALSE),"")</f>
        <v/>
      </c>
      <c r="AJ104" s="232" t="str">
        <f>IFERROR(VLOOKUP(TableHandbook[[#This Row],[UDC]],TableSPPECULIN[],7,FALSE),"")</f>
        <v/>
      </c>
      <c r="AK104" s="232" t="str">
        <f>IFERROR(VLOOKUP(TableHandbook[[#This Row],[UDC]],TableSPPELNTCH[],7,FALSE),"")</f>
        <v/>
      </c>
      <c r="AL104" s="232"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1"/>
      <c r="P105" s="233" t="str">
        <f>IFERROR(VLOOKUP(TableHandbook[[#This Row],[UDC]],TableMCTEACH[],7,FALSE),"")</f>
        <v/>
      </c>
      <c r="Q105" s="232" t="str">
        <f>IFERROR(VLOOKUP(TableHandbook[[#This Row],[UDC]],TableMJRPTCHEC[],7,FALSE),"")</f>
        <v/>
      </c>
      <c r="R105" s="232" t="str">
        <f>IFERROR(VLOOKUP(TableHandbook[[#This Row],[UDC]],TableMJRPTCHPR[],7,FALSE),"")</f>
        <v/>
      </c>
      <c r="S105" s="232" t="str">
        <f>IFERROR(VLOOKUP(TableHandbook[[#This Row],[UDC]],TableMJRPTCHSC[],7,FALSE),"")</f>
        <v>Option</v>
      </c>
      <c r="T105" s="232" t="str">
        <f>IFERROR(VLOOKUP(TableHandbook[[#This Row],[UDC]],TableSTRPSCART[],7,FALSE),"")</f>
        <v/>
      </c>
      <c r="U105" s="232" t="str">
        <f>IFERROR(VLOOKUP(TableHandbook[[#This Row],[UDC]],TableSTRPSCENG[],7,FALSE),"")</f>
        <v/>
      </c>
      <c r="V105" s="232" t="str">
        <f>IFERROR(VLOOKUP(TableHandbook[[#This Row],[UDC]],TableSTRPSCHLP[],7,FALSE),"")</f>
        <v/>
      </c>
      <c r="W105" s="232" t="str">
        <f>IFERROR(VLOOKUP(TableHandbook[[#This Row],[UDC]],TableSTRPSCHUS[],7,FALSE),"")</f>
        <v/>
      </c>
      <c r="X105" s="232" t="str">
        <f>IFERROR(VLOOKUP(TableHandbook[[#This Row],[UDC]],TableSTRPSCMAT[],7,FALSE),"")</f>
        <v/>
      </c>
      <c r="Y105" s="232" t="str">
        <f>IFERROR(VLOOKUP(TableHandbook[[#This Row],[UDC]],TableSTRPSCSCI[],7,FALSE),"")</f>
        <v/>
      </c>
      <c r="Z105" s="232" t="str">
        <f>IFERROR(VLOOKUP(TableHandbook[[#This Row],[UDC]],TableSTRPSCFON[],7,FALSE),"")</f>
        <v/>
      </c>
      <c r="AA105" s="233" t="str">
        <f>IFERROR(VLOOKUP(TableHandbook[[#This Row],[UDC]],TableGCTESOL[],7,FALSE),"")</f>
        <v/>
      </c>
      <c r="AB105" s="232" t="str">
        <f>IFERROR(VLOOKUP(TableHandbook[[#This Row],[UDC]],TableMCTESOL[],7,FALSE),"")</f>
        <v/>
      </c>
      <c r="AC105" s="232" t="str">
        <f>IFERROR(VLOOKUP(TableHandbook[[#This Row],[UDC]],TableMCAPLING[],7,FALSE),"")</f>
        <v/>
      </c>
      <c r="AD105" s="233" t="str">
        <f>IFERROR(VLOOKUP(TableHandbook[[#This Row],[UDC]],TableGCEDHE[],7,FALSE),"")</f>
        <v/>
      </c>
      <c r="AE105" s="232" t="str">
        <f>IFERROR(VLOOKUP(TableHandbook[[#This Row],[UDC]],TableGCEDUC[],7,FALSE),"")</f>
        <v/>
      </c>
      <c r="AF105" s="232" t="str">
        <f>IFERROR(VLOOKUP(TableHandbook[[#This Row],[UDC]],TableGDEDUC[],7,FALSE),"")</f>
        <v/>
      </c>
      <c r="AG105" s="232" t="str">
        <f>IFERROR(VLOOKUP(TableHandbook[[#This Row],[UDC]],TableMJRPEDUPR[],7,FALSE),"")</f>
        <v/>
      </c>
      <c r="AH105" s="232" t="str">
        <f>IFERROR(VLOOKUP(TableHandbook[[#This Row],[UDC]],TableMJRPEDUSC[],7,FALSE),"")</f>
        <v>Option</v>
      </c>
      <c r="AI105" s="233" t="str">
        <f>IFERROR(VLOOKUP(TableHandbook[[#This Row],[UDC]],TableMCEDUC[],7,FALSE),"")</f>
        <v/>
      </c>
      <c r="AJ105" s="232" t="str">
        <f>IFERROR(VLOOKUP(TableHandbook[[#This Row],[UDC]],TableSPPECULIN[],7,FALSE),"")</f>
        <v/>
      </c>
      <c r="AK105" s="232" t="str">
        <f>IFERROR(VLOOKUP(TableHandbook[[#This Row],[UDC]],TableSPPELNTCH[],7,FALSE),"")</f>
        <v/>
      </c>
      <c r="AL105" s="232"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B61" sqref="B61"/>
      <selection pane="bottomLeft" activeCell="B61" sqref="B61"/>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5"/>
      <c r="D1" s="228" t="s">
        <v>443</v>
      </c>
    </row>
    <row r="2" spans="1:18" x14ac:dyDescent="0.25">
      <c r="B2"/>
      <c r="E2"/>
      <c r="F2" s="50"/>
      <c r="G2" s="51" t="s">
        <v>444</v>
      </c>
      <c r="H2" s="256">
        <v>44562</v>
      </c>
      <c r="I2" s="50"/>
      <c r="J2" s="259" t="s">
        <v>102</v>
      </c>
      <c r="K2" s="257" t="s">
        <v>80</v>
      </c>
      <c r="L2" s="50" t="s">
        <v>11</v>
      </c>
      <c r="N2" t="s">
        <v>445</v>
      </c>
      <c r="O2" s="227">
        <v>45548</v>
      </c>
      <c r="P2" s="258">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56">
        <v>44562</v>
      </c>
      <c r="J8" s="259" t="s">
        <v>122</v>
      </c>
      <c r="K8" s="257" t="s">
        <v>80</v>
      </c>
      <c r="L8" s="50" t="s">
        <v>14</v>
      </c>
      <c r="N8" t="s">
        <v>445</v>
      </c>
      <c r="O8" s="227">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56">
        <v>44562</v>
      </c>
      <c r="J26" s="259" t="s">
        <v>125</v>
      </c>
      <c r="K26" s="257" t="s">
        <v>80</v>
      </c>
      <c r="L26" s="50" t="s">
        <v>38</v>
      </c>
      <c r="N26" t="s">
        <v>445</v>
      </c>
      <c r="O26" s="227">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56">
        <v>44562</v>
      </c>
      <c r="J44" s="259" t="s">
        <v>127</v>
      </c>
      <c r="K44" s="257" t="s">
        <v>80</v>
      </c>
      <c r="L44" s="50" t="s">
        <v>126</v>
      </c>
      <c r="N44" t="s">
        <v>445</v>
      </c>
      <c r="O44" s="227">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56">
        <v>44562</v>
      </c>
      <c r="J73" s="259" t="s">
        <v>264</v>
      </c>
      <c r="K73" s="257" t="s">
        <v>56</v>
      </c>
      <c r="L73" s="50" t="s">
        <v>436</v>
      </c>
      <c r="N73" t="s">
        <v>445</v>
      </c>
      <c r="O73" s="227">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56">
        <v>44562</v>
      </c>
      <c r="J77" s="259" t="s">
        <v>270</v>
      </c>
      <c r="K77" s="257" t="s">
        <v>56</v>
      </c>
      <c r="L77" s="50" t="s">
        <v>437</v>
      </c>
      <c r="N77" t="s">
        <v>445</v>
      </c>
      <c r="O77" s="227">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56">
        <v>44562</v>
      </c>
      <c r="J81" s="259" t="s">
        <v>272</v>
      </c>
      <c r="K81" s="257" t="s">
        <v>56</v>
      </c>
      <c r="L81" s="50" t="s">
        <v>439</v>
      </c>
      <c r="N81" t="s">
        <v>445</v>
      </c>
      <c r="O81" s="227">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56">
        <v>44562</v>
      </c>
      <c r="J85" s="259" t="s">
        <v>275</v>
      </c>
      <c r="K85" s="257" t="s">
        <v>56</v>
      </c>
      <c r="L85" s="50" t="s">
        <v>440</v>
      </c>
      <c r="N85" t="s">
        <v>445</v>
      </c>
      <c r="O85" s="227">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56">
        <v>44562</v>
      </c>
      <c r="J89" s="259" t="s">
        <v>277</v>
      </c>
      <c r="K89" s="257" t="s">
        <v>56</v>
      </c>
      <c r="L89" s="50" t="s">
        <v>441</v>
      </c>
      <c r="N89" t="s">
        <v>445</v>
      </c>
      <c r="O89" s="227">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56">
        <v>44562</v>
      </c>
      <c r="J93" s="259" t="s">
        <v>280</v>
      </c>
      <c r="K93" s="257" t="s">
        <v>56</v>
      </c>
      <c r="L93" s="50" t="s">
        <v>442</v>
      </c>
      <c r="N93" t="s">
        <v>445</v>
      </c>
      <c r="O93" s="227">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56">
        <v>44562</v>
      </c>
      <c r="J97" s="259" t="s">
        <v>267</v>
      </c>
      <c r="K97" s="257" t="s">
        <v>56</v>
      </c>
      <c r="L97" s="50" t="s">
        <v>438</v>
      </c>
      <c r="N97" t="s">
        <v>445</v>
      </c>
      <c r="O97" s="227">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56">
        <v>43831</v>
      </c>
      <c r="J102" s="259" t="s">
        <v>106</v>
      </c>
      <c r="K102" s="257" t="s">
        <v>80</v>
      </c>
      <c r="L102" s="50" t="s">
        <v>39</v>
      </c>
      <c r="N102" t="s">
        <v>445</v>
      </c>
      <c r="O102" s="227">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56">
        <v>42736</v>
      </c>
      <c r="J119" s="259" t="s">
        <v>93</v>
      </c>
      <c r="K119" s="257" t="s">
        <v>94</v>
      </c>
      <c r="L119" s="50" t="s">
        <v>92</v>
      </c>
      <c r="N119" t="s">
        <v>445</v>
      </c>
      <c r="O119" s="227">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56">
        <v>42736</v>
      </c>
      <c r="J128" s="259" t="s">
        <v>79</v>
      </c>
      <c r="K128" s="257" t="s">
        <v>80</v>
      </c>
      <c r="L128" s="50" t="s">
        <v>462</v>
      </c>
      <c r="N128" t="s">
        <v>445</v>
      </c>
      <c r="O128" s="227">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56">
        <v>44197</v>
      </c>
      <c r="J135" s="259" t="s">
        <v>97</v>
      </c>
      <c r="K135" s="257" t="s">
        <v>98</v>
      </c>
      <c r="L135" s="50" t="s">
        <v>463</v>
      </c>
      <c r="N135" t="s">
        <v>445</v>
      </c>
      <c r="O135" s="227">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61"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61"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61"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56">
        <v>44562</v>
      </c>
      <c r="J154" s="259" t="s">
        <v>138</v>
      </c>
      <c r="K154" s="257" t="s">
        <v>56</v>
      </c>
      <c r="L154" s="50" t="s">
        <v>137</v>
      </c>
      <c r="N154" t="s">
        <v>445</v>
      </c>
      <c r="O154" s="227">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56">
        <v>44562</v>
      </c>
      <c r="J160" s="259" t="s">
        <v>140</v>
      </c>
      <c r="K160" s="257" t="s">
        <v>56</v>
      </c>
      <c r="L160" s="50" t="s">
        <v>139</v>
      </c>
      <c r="N160" t="s">
        <v>445</v>
      </c>
      <c r="O160" s="227">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56">
        <v>44562</v>
      </c>
      <c r="J166" s="259" t="s">
        <v>142</v>
      </c>
      <c r="K166" s="257" t="s">
        <v>56</v>
      </c>
      <c r="L166" s="50" t="s">
        <v>141</v>
      </c>
      <c r="N166" t="s">
        <v>445</v>
      </c>
      <c r="O166" s="227">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26">
        <v>44197</v>
      </c>
      <c r="J172" s="50" t="s">
        <v>55</v>
      </c>
      <c r="K172" s="52" t="s">
        <v>56</v>
      </c>
      <c r="L172" s="50" t="s">
        <v>54</v>
      </c>
      <c r="N172" t="s">
        <v>445</v>
      </c>
      <c r="O172" s="227"/>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56">
        <v>43466</v>
      </c>
      <c r="J189" s="259" t="s">
        <v>69</v>
      </c>
      <c r="K189" s="257" t="s">
        <v>56</v>
      </c>
      <c r="L189" s="50" t="s">
        <v>68</v>
      </c>
      <c r="N189" t="s">
        <v>445</v>
      </c>
      <c r="O189" s="227">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56">
        <v>45292</v>
      </c>
      <c r="J196" s="259" t="s">
        <v>83</v>
      </c>
      <c r="K196" s="257" t="s">
        <v>56</v>
      </c>
      <c r="L196" s="50" t="s">
        <v>82</v>
      </c>
      <c r="N196" t="s">
        <v>445</v>
      </c>
      <c r="O196" s="227">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56">
        <v>45292</v>
      </c>
      <c r="J201" s="259" t="s">
        <v>304</v>
      </c>
      <c r="K201" s="257" t="s">
        <v>56</v>
      </c>
      <c r="L201" s="50" t="s">
        <v>238</v>
      </c>
      <c r="N201" t="s">
        <v>445</v>
      </c>
      <c r="O201" s="227">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56">
        <v>45292</v>
      </c>
      <c r="J211" s="259" t="s">
        <v>306</v>
      </c>
      <c r="K211" s="257" t="s">
        <v>56</v>
      </c>
      <c r="L211" s="50" t="s">
        <v>240</v>
      </c>
      <c r="N211" t="s">
        <v>445</v>
      </c>
      <c r="O211" s="227">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B61" sqref="B61"/>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24" t="s">
        <v>474</v>
      </c>
      <c r="C2" s="224" t="s">
        <v>475</v>
      </c>
      <c r="D2" s="224" t="s">
        <v>476</v>
      </c>
      <c r="E2" s="224" t="s">
        <v>477</v>
      </c>
      <c r="F2" s="224" t="s">
        <v>478</v>
      </c>
      <c r="G2" s="224" t="s">
        <v>479</v>
      </c>
      <c r="H2" s="224" t="s">
        <v>480</v>
      </c>
      <c r="I2" s="224"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B61" sqref="B61"/>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65" t="s">
        <v>500</v>
      </c>
    </row>
    <row r="3" spans="1:7" x14ac:dyDescent="0.25">
      <c r="A3" t="s">
        <v>486</v>
      </c>
      <c r="B3" t="s">
        <v>298</v>
      </c>
      <c r="C3">
        <v>2</v>
      </c>
      <c r="E3" t="s">
        <v>370</v>
      </c>
      <c r="F3" s="105" t="s">
        <v>487</v>
      </c>
      <c r="G3" s="265" t="s">
        <v>500</v>
      </c>
    </row>
    <row r="4" spans="1:7" x14ac:dyDescent="0.25">
      <c r="A4" t="s">
        <v>486</v>
      </c>
      <c r="B4" t="s">
        <v>301</v>
      </c>
      <c r="C4">
        <v>2</v>
      </c>
      <c r="E4" t="s">
        <v>372</v>
      </c>
      <c r="F4" s="105" t="s">
        <v>488</v>
      </c>
      <c r="G4" s="265" t="s">
        <v>500</v>
      </c>
    </row>
    <row r="5" spans="1:7" x14ac:dyDescent="0.25">
      <c r="A5" t="s">
        <v>486</v>
      </c>
      <c r="B5" t="s">
        <v>302</v>
      </c>
      <c r="C5">
        <v>2</v>
      </c>
      <c r="E5" t="s">
        <v>373</v>
      </c>
      <c r="F5" s="105" t="s">
        <v>489</v>
      </c>
      <c r="G5" s="265" t="s">
        <v>500</v>
      </c>
    </row>
    <row r="6" spans="1:7" x14ac:dyDescent="0.25">
      <c r="A6" t="s">
        <v>486</v>
      </c>
      <c r="B6" t="s">
        <v>303</v>
      </c>
      <c r="C6">
        <v>2</v>
      </c>
      <c r="E6" t="s">
        <v>374</v>
      </c>
      <c r="F6" s="105" t="s">
        <v>490</v>
      </c>
      <c r="G6" s="265" t="s">
        <v>500</v>
      </c>
    </row>
    <row r="7" spans="1:7" x14ac:dyDescent="0.25">
      <c r="A7" t="s">
        <v>486</v>
      </c>
      <c r="B7" t="s">
        <v>299</v>
      </c>
      <c r="C7">
        <v>1</v>
      </c>
      <c r="E7" t="s">
        <v>376</v>
      </c>
      <c r="F7" s="105" t="s">
        <v>491</v>
      </c>
      <c r="G7" s="265" t="s">
        <v>500</v>
      </c>
    </row>
    <row r="8" spans="1:7" x14ac:dyDescent="0.25">
      <c r="A8" t="s">
        <v>486</v>
      </c>
      <c r="B8" t="s">
        <v>300</v>
      </c>
      <c r="C8">
        <v>1</v>
      </c>
      <c r="E8" t="s">
        <v>378</v>
      </c>
      <c r="F8" s="105" t="s">
        <v>492</v>
      </c>
      <c r="G8" s="265" t="s">
        <v>500</v>
      </c>
    </row>
    <row r="9" spans="1:7" ht="31.5" x14ac:dyDescent="0.25">
      <c r="A9" t="s">
        <v>493</v>
      </c>
      <c r="B9" t="s">
        <v>236</v>
      </c>
      <c r="C9">
        <v>1</v>
      </c>
      <c r="E9" t="s">
        <v>419</v>
      </c>
      <c r="F9" s="105" t="s">
        <v>494</v>
      </c>
      <c r="G9" s="265"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8" t="s">
        <v>8</v>
      </c>
      <c r="B3" s="268"/>
      <c r="C3" s="268"/>
      <c r="D3" s="268"/>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B61" sqref="B61"/>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8" t="s">
        <v>8</v>
      </c>
      <c r="B3" s="268"/>
      <c r="C3" s="268"/>
      <c r="D3" s="268"/>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66" t="s">
        <v>8</v>
      </c>
      <c r="B3" s="266"/>
      <c r="C3" s="266"/>
      <c r="D3" s="266"/>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38</v>
      </c>
      <c r="E6" s="123"/>
      <c r="F6" s="121" t="s">
        <v>15</v>
      </c>
      <c r="G6" s="123" t="str">
        <f>IFERROR(CONCATENATE(VLOOKUP(D6,TableMajors[],2,FALSE)," ",VLOOKUP(D6,TableMajors[],3,FALSE)),"")</f>
        <v>MJRP-TCHPR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156" t="str">
        <f>IFERROR(IF(VLOOKUP($A20,TableHandbook[],4,FALSE)=0,"",VLOOKUP($A20,TableHandbook[],4,FALSE)),"")</f>
        <v/>
      </c>
      <c r="E20" s="152" t="str">
        <f>IF(A20="","",E19)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157"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159" t="str">
        <f>IFERROR(IF(VLOOKUP($A22,TableHandbook[],4,FALSE)=0,"",VLOOKUP($A22,TableHandbook[],4,FALSE)),"")</f>
        <v/>
      </c>
      <c r="E22" s="152" t="str">
        <f>IF(A22="","",VLOOKUP($D$7,TableStudyPeriods[],2,FALSE))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156" t="str">
        <f>IFERROR(IF(VLOOKUP($A23,TableHandbook[],4,FALSE)=0,"",VLOOKUP($A23,TableHandbook[],4,FALSE)),"")</f>
        <v/>
      </c>
      <c r="E23" s="152" t="str">
        <f>IF(A23="","",E22)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17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156" t="str">
        <f>IFERROR(IF(VLOOKUP($A26,TableHandbook[],4,FALSE)=0,"",VLOOKUP($A26,TableHandbook[],4,FALSE)),"")</f>
        <v/>
      </c>
      <c r="E26" s="152" t="str">
        <f>IF(A26="","",E25)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17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156" t="str">
        <f>IFERROR(IF(VLOOKUP($A29,TableHandbook[],4,FALSE)=0,"",VLOOKUP($A29,TableHandbook[],4,FALSE)),"")</f>
        <v/>
      </c>
      <c r="E29" s="152" t="str">
        <f>IF(A29="","",E28)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17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52" t="str">
        <f>IF(A31="","",VLOOKUP($D$7,TableStudyPeriods[],5,FALSE))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156" t="str">
        <f>IFERROR(IF(VLOOKUP($A32,TableHandbook[],4,FALSE)=0,"",VLOOKUP($A32,TableHandbook[],4,FALSE)),"")</f>
        <v/>
      </c>
      <c r="E32" s="145" t="str">
        <f>IF(A32="","",E31)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67" t="s">
        <v>34</v>
      </c>
      <c r="B34" s="267"/>
      <c r="C34" s="267"/>
      <c r="D34" s="267"/>
      <c r="E34" s="267"/>
      <c r="F34" s="267"/>
      <c r="G34" s="267"/>
      <c r="H34" s="267"/>
      <c r="I34" s="267"/>
      <c r="J34" s="267"/>
      <c r="K34" s="267"/>
      <c r="L34" s="267"/>
      <c r="M34" s="267"/>
      <c r="N34" s="267"/>
      <c r="O34" s="267"/>
      <c r="P34" s="267"/>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66" t="s">
        <v>8</v>
      </c>
      <c r="B3" s="266"/>
      <c r="C3" s="266"/>
      <c r="D3" s="266"/>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263" t="s">
        <v>188</v>
      </c>
      <c r="E5" s="123"/>
      <c r="F5" s="121" t="s">
        <v>12</v>
      </c>
      <c r="G5" s="123" t="str">
        <f>IFERROR(CONCATENATE(VLOOKUP(D5,TableCourses[],2,FALSE)," ",VLOOKUP(D5,TableCourses[],3,FALSE)),"")</f>
        <v/>
      </c>
      <c r="H5" s="123"/>
      <c r="I5" s="123"/>
      <c r="J5" s="123"/>
      <c r="K5" s="124"/>
      <c r="L5" s="124"/>
      <c r="M5" s="124"/>
      <c r="N5" s="124"/>
      <c r="O5" s="124"/>
      <c r="P5" s="127" t="e">
        <f>CONCATENATE(VLOOKUP(D5,TableCourses[],2,FALSE),VLOOKUP(D6,TableStudyPeriods[],2,FALSE))</f>
        <v>#N/A</v>
      </c>
    </row>
    <row r="6" spans="1:27" ht="20.100000000000001" customHeight="1" x14ac:dyDescent="0.25">
      <c r="A6" s="128"/>
      <c r="B6" s="129"/>
      <c r="C6" s="121" t="s">
        <v>16</v>
      </c>
      <c r="D6" s="167" t="s">
        <v>43</v>
      </c>
      <c r="E6" s="131"/>
      <c r="F6" s="121" t="s">
        <v>18</v>
      </c>
      <c r="G6" s="123" t="str">
        <f>IFERROR(VLOOKUP($D$5,TableCourses[],7,FALSE),"")</f>
        <v/>
      </c>
      <c r="H6" s="132"/>
      <c r="I6" s="132"/>
      <c r="J6" s="132"/>
      <c r="K6" s="133"/>
      <c r="L6" s="133"/>
      <c r="M6" s="133"/>
      <c r="N6" s="133"/>
      <c r="O6" s="133"/>
      <c r="P6" s="133"/>
      <c r="AA6" s="10"/>
    </row>
    <row r="7" spans="1:27" s="12" customFormat="1" ht="14.1" customHeight="1" x14ac:dyDescent="0.25">
      <c r="A7" s="134"/>
      <c r="B7" s="134"/>
      <c r="C7" s="134"/>
      <c r="D7" s="135"/>
      <c r="E7" s="136"/>
      <c r="F7" s="134"/>
      <c r="G7" s="134"/>
      <c r="H7" s="137" t="s">
        <v>19</v>
      </c>
      <c r="I7" s="138"/>
      <c r="J7" s="138"/>
      <c r="K7" s="138"/>
      <c r="L7" s="138"/>
      <c r="M7" s="138"/>
      <c r="N7" s="138"/>
      <c r="O7" s="139"/>
      <c r="P7" s="136"/>
      <c r="Q7" s="140"/>
      <c r="R7" s="140"/>
      <c r="S7" s="140"/>
      <c r="AA7" s="11"/>
    </row>
    <row r="8" spans="1:27" s="12" customFormat="1" ht="31.5" x14ac:dyDescent="0.25">
      <c r="A8" s="134" t="s">
        <v>20</v>
      </c>
      <c r="B8" s="134"/>
      <c r="C8" s="134"/>
      <c r="D8" s="135" t="s">
        <v>3</v>
      </c>
      <c r="E8" s="141" t="s">
        <v>21</v>
      </c>
      <c r="F8" s="134" t="s">
        <v>22</v>
      </c>
      <c r="G8" s="134" t="s">
        <v>23</v>
      </c>
      <c r="H8" s="142" t="s">
        <v>24</v>
      </c>
      <c r="I8" s="143" t="s">
        <v>25</v>
      </c>
      <c r="J8" s="142" t="s">
        <v>26</v>
      </c>
      <c r="K8" s="143" t="s">
        <v>27</v>
      </c>
      <c r="L8" s="142" t="s">
        <v>28</v>
      </c>
      <c r="M8" s="143" t="s">
        <v>29</v>
      </c>
      <c r="N8" s="142" t="s">
        <v>30</v>
      </c>
      <c r="O8" s="143" t="s">
        <v>31</v>
      </c>
      <c r="P8" s="134" t="s">
        <v>32</v>
      </c>
      <c r="Q8" s="140"/>
      <c r="R8" s="140"/>
      <c r="S8" s="140"/>
      <c r="AA8" s="11"/>
    </row>
    <row r="9" spans="1:27" s="14" customFormat="1" ht="21" customHeight="1" x14ac:dyDescent="0.15">
      <c r="A9" s="144" t="str">
        <f>IFERROR(IF(HLOOKUP($P$5,RangeUnitsetsTESOL,Q9,FALSE)=0,"",HLOOKUP($P$5,RangeUnitsetsTESOL,Q9,FALSE)),"")</f>
        <v/>
      </c>
      <c r="B9" s="145" t="str">
        <f>IFERROR(IF(VLOOKUP($A9,TableHandbook[],2,FALSE)=0,"",VLOOKUP($A9,TableHandbook[],2,FALSE)),"")</f>
        <v/>
      </c>
      <c r="C9" s="145" t="str">
        <f>IFERROR(IF(VLOOKUP($A9,TableHandbook[],3,FALSE)=0,"",VLOOKUP($A9,TableHandbook[],3,FALSE)),"")</f>
        <v/>
      </c>
      <c r="D9" s="146" t="str">
        <f>IFERROR(IF(VLOOKUP($A9,TableHandbook[],4,FALSE)=0,"",VLOOKUP($A9,TableHandbook[],4,FALSE)),"")</f>
        <v/>
      </c>
      <c r="E9" s="145" t="str">
        <f>IF(A9="","",VLOOKUP($D$6,TableStudyPeriods[],2,FALSE))</f>
        <v/>
      </c>
      <c r="F9" s="147" t="str">
        <f>IFERROR(IF(VLOOKUP($A9,TableHandbook[],6,FALSE)=0,"",VLOOKUP($A9,TableHandbook[],6,FALSE)),"")</f>
        <v/>
      </c>
      <c r="G9" s="145" t="str">
        <f>IFERROR(IF(VLOOKUP($A9,TableHandbook[],5,FALSE)=0,"",VLOOKUP($A9,TableHandbook[],5,FALSE)),"")</f>
        <v/>
      </c>
      <c r="H9" s="148" t="str">
        <f>IFERROR(VLOOKUP($A9,TableHandbook[],H$2,FALSE),"")</f>
        <v/>
      </c>
      <c r="I9" s="149" t="str">
        <f>IFERROR(VLOOKUP($A9,TableHandbook[],I$2,FALSE),"")</f>
        <v/>
      </c>
      <c r="J9" s="148" t="str">
        <f>IFERROR(VLOOKUP($A9,TableHandbook[],J$2,FALSE),"")</f>
        <v/>
      </c>
      <c r="K9" s="149" t="str">
        <f>IFERROR(VLOOKUP($A9,TableHandbook[],K$2,FALSE),"")</f>
        <v/>
      </c>
      <c r="L9" s="148" t="str">
        <f>IFERROR(VLOOKUP($A9,TableHandbook[],L$2,FALSE),"")</f>
        <v/>
      </c>
      <c r="M9" s="149" t="str">
        <f>IFERROR(VLOOKUP($A9,TableHandbook[],M$2,FALSE),"")</f>
        <v/>
      </c>
      <c r="N9" s="148" t="str">
        <f>IFERROR(VLOOKUP($A9,TableHandbook[],N$2,FALSE),"")</f>
        <v/>
      </c>
      <c r="O9" s="149" t="str">
        <f>IFERROR(VLOOKUP($A9,TableHandbook[],O$2,FALSE),"")</f>
        <v/>
      </c>
      <c r="P9" s="23"/>
      <c r="Q9" s="150">
        <v>2</v>
      </c>
      <c r="R9" s="151"/>
      <c r="S9" s="151"/>
      <c r="AA9" s="13"/>
    </row>
    <row r="10" spans="1:27" s="14" customFormat="1" ht="21" customHeight="1" x14ac:dyDescent="0.15">
      <c r="A10" s="144" t="str">
        <f>IFERROR(IF(HLOOKUP($P$5,RangeUnitsetsTESOL,Q10,FALSE)=0,"",HLOOKUP($P$5,RangeUnitsetsTESOL,Q10,FALSE)),"")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IF(OR(A10="",A10="-"),"",E9)</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3</v>
      </c>
      <c r="R10" s="151"/>
      <c r="S10" s="151"/>
      <c r="AA10" s="13"/>
    </row>
    <row r="11" spans="1:27" s="14" customFormat="1" ht="6" customHeight="1" x14ac:dyDescent="0.15">
      <c r="A11" s="172"/>
      <c r="B11" s="173"/>
      <c r="C11" s="173"/>
      <c r="D11" s="174"/>
      <c r="E11" s="173"/>
      <c r="F11" s="175"/>
      <c r="G11" s="173"/>
      <c r="H11" s="176"/>
      <c r="I11" s="177"/>
      <c r="J11" s="176"/>
      <c r="K11" s="177"/>
      <c r="L11" s="176"/>
      <c r="M11" s="177"/>
      <c r="N11" s="176"/>
      <c r="O11" s="177"/>
      <c r="P11" s="107"/>
      <c r="Q11" s="150"/>
      <c r="R11" s="151"/>
      <c r="S11" s="151"/>
      <c r="T11" s="151"/>
      <c r="AA11" s="13"/>
    </row>
    <row r="12" spans="1:27" s="14" customFormat="1" ht="21" customHeight="1" x14ac:dyDescent="0.15">
      <c r="A12" s="144" t="str">
        <f>IFERROR(IF(HLOOKUP($P$5,RangeUnitsetsTESOL,Q12,FALSE)=0,"",HLOOKUP($P$5,RangeUnitsetsTESOL,Q12,FALSE)),"")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IF(A12="","",VLOOKUP($D$6,TableStudyPeriods[],3,FALSE))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4"/>
      <c r="Q12" s="150">
        <v>4</v>
      </c>
      <c r="R12" s="151"/>
      <c r="S12" s="151"/>
      <c r="AA12" s="13"/>
    </row>
    <row r="13" spans="1:27" s="14" customFormat="1" ht="21" customHeight="1" x14ac:dyDescent="0.15">
      <c r="A13" s="144" t="str">
        <f>IFERROR(IF(HLOOKUP($P$5,RangeUnitsetsTESOL,Q13,FALSE)=0,"",HLOOKUP($P$5,RangeUnitsetsTESOL,Q13,FALSE)),"")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5</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IFERROR(IF(HLOOKUP($P$5,RangeUnitsetsTESOL,Q15,FALSE)=0,"",HLOOKUP($P$5,RangeUnitsetsTESOL,Q15,FALSE)),"")</f>
        <v/>
      </c>
      <c r="B15" s="152" t="str">
        <f>IFERROR(IF(VLOOKUP($A15,TableHandbook[],2,FALSE)=0,"",VLOOKUP($A15,TableHandbook[],2,FALSE)),"")</f>
        <v/>
      </c>
      <c r="C15" s="152" t="str">
        <f>IFERROR(IF(VLOOKUP($A15,TableHandbook[],3,FALSE)=0,"",VLOOKUP($A15,TableHandbook[],3,FALSE)),"")</f>
        <v/>
      </c>
      <c r="D15" s="146" t="str">
        <f>IFERROR(IF(VLOOKUP($A15,TableHandbook[],4,FALSE)=0,"",VLOOKUP($A15,TableHandbook[],4,FALSE)),"")</f>
        <v/>
      </c>
      <c r="E15" s="145" t="str">
        <f>IF(A15="","",VLOOKUP($D$6,TableStudyPeriods[],4,FALSE))</f>
        <v/>
      </c>
      <c r="F15" s="147" t="str">
        <f>IFERROR(IF(VLOOKUP($A15,TableHandbook[],6,FALSE)=0,"",VLOOKUP($A15,TableHandbook[],6,FALSE)),"")</f>
        <v/>
      </c>
      <c r="G15" s="152" t="str">
        <f>IFERROR(IF(VLOOKUP($A15,TableHandbook[],5,FALSE)=0,"",VLOOKUP($A15,TableHandbook[],5,FALSE)),"")</f>
        <v/>
      </c>
      <c r="H15" s="153" t="str">
        <f>IFERROR(VLOOKUP($A15,TableHandbook[],H$2,FALSE),"")</f>
        <v/>
      </c>
      <c r="I15" s="154" t="str">
        <f>IFERROR(VLOOKUP($A15,TableHandbook[],I$2,FALSE),"")</f>
        <v/>
      </c>
      <c r="J15" s="153" t="str">
        <f>IFERROR(VLOOKUP($A15,TableHandbook[],J$2,FALSE),"")</f>
        <v/>
      </c>
      <c r="K15" s="154" t="str">
        <f>IFERROR(VLOOKUP($A15,TableHandbook[],K$2,FALSE),"")</f>
        <v/>
      </c>
      <c r="L15" s="153" t="str">
        <f>IFERROR(VLOOKUP($A15,TableHandbook[],L$2,FALSE),"")</f>
        <v/>
      </c>
      <c r="M15" s="154" t="str">
        <f>IFERROR(VLOOKUP($A15,TableHandbook[],M$2,FALSE),"")</f>
        <v/>
      </c>
      <c r="N15" s="153" t="str">
        <f>IFERROR(VLOOKUP($A15,TableHandbook[],N$2,FALSE),"")</f>
        <v/>
      </c>
      <c r="O15" s="154" t="str">
        <f>IFERROR(VLOOKUP($A15,TableHandbook[],O$2,FALSE),"")</f>
        <v/>
      </c>
      <c r="P15" s="24"/>
      <c r="Q15" s="150">
        <v>6</v>
      </c>
      <c r="R15" s="151"/>
      <c r="S15" s="151"/>
      <c r="AA15" s="13"/>
    </row>
    <row r="16" spans="1:27" s="16" customFormat="1" ht="21" customHeight="1" x14ac:dyDescent="0.15">
      <c r="A16" s="144" t="str">
        <f>IFERROR(IF(HLOOKUP($P$5,RangeUnitsetsTESOL,Q16,FALSE)=0,"",HLOOKUP($P$5,RangeUnitsetsTESOL,Q16,FALSE)),"")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IF(OR(A16="",A16="-"),"",E15)</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7</v>
      </c>
      <c r="R16" s="155"/>
      <c r="S16" s="155"/>
      <c r="AA16" s="1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6" customFormat="1" ht="21" customHeight="1" x14ac:dyDescent="0.15">
      <c r="A18" s="144" t="str">
        <f>IFERROR(IF(HLOOKUP($P$5,RangeUnitsetsTESOL,Q18,FALSE)=0,"",HLOOKUP($P$5,RangeUnitsetsTESOL,Q18,FALSE)),"")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IF(A18="","",VLOOKUP($D$6,TableStudyPeriods[],5,FALSE))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8</v>
      </c>
      <c r="R18" s="155"/>
      <c r="S18" s="155"/>
      <c r="AA18" s="15"/>
    </row>
    <row r="19" spans="1:27" s="16" customFormat="1" ht="21" customHeight="1" x14ac:dyDescent="0.15">
      <c r="A19" s="144" t="str">
        <f>IFERROR(IF(HLOOKUP($P$5,RangeUnitsetsTESOL,Q19,FALSE)=0,"",HLOOKUP($P$5,RangeUnitsetsTESOL,Q19,FALSE)),"")</f>
        <v/>
      </c>
      <c r="B19" s="152" t="str">
        <f>IFERROR(IF(VLOOKUP($A19,TableHandbook[],2,FALSE)=0,"",VLOOKUP($A19,TableHandbook[],2,FALSE)),"")</f>
        <v/>
      </c>
      <c r="C19" s="152" t="str">
        <f>IFERROR(IF(VLOOKUP($A19,TableHandbook[],3,FALSE)=0,"",VLOOKUP($A19,TableHandbook[],3,FALSE)),"")</f>
        <v/>
      </c>
      <c r="D19" s="156" t="str">
        <f>IFERROR(IF(VLOOKUP($A19,TableHandbook[],4,FALSE)=0,"",VLOOKUP($A19,TableHandbook[],4,FALSE)),"")</f>
        <v/>
      </c>
      <c r="E19" s="152" t="str">
        <f>IF(OR(A19="",A19="-"),"",E18)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9</v>
      </c>
      <c r="R19" s="155"/>
      <c r="S19" s="155"/>
      <c r="AA19" s="15"/>
    </row>
    <row r="20" spans="1:27" s="12" customFormat="1" ht="31.5" x14ac:dyDescent="0.25">
      <c r="A20" s="134" t="s">
        <v>33</v>
      </c>
      <c r="B20" s="134"/>
      <c r="C20" s="134"/>
      <c r="D20" s="157" t="s">
        <v>3</v>
      </c>
      <c r="E20" s="141" t="s">
        <v>21</v>
      </c>
      <c r="F20" s="134" t="s">
        <v>22</v>
      </c>
      <c r="G20" s="134" t="s">
        <v>23</v>
      </c>
      <c r="H20" s="142" t="str">
        <f>H8</f>
        <v>SSP1 BEN</v>
      </c>
      <c r="I20" s="143" t="str">
        <f t="shared" ref="I20:P20" si="0">I8</f>
        <v>SSP1 FO</v>
      </c>
      <c r="J20" s="142" t="str">
        <f t="shared" si="0"/>
        <v>SSP2 BEN</v>
      </c>
      <c r="K20" s="143" t="str">
        <f t="shared" si="0"/>
        <v>SSP2 FO</v>
      </c>
      <c r="L20" s="142" t="str">
        <f t="shared" si="0"/>
        <v>SSP3 BEN</v>
      </c>
      <c r="M20" s="143" t="str">
        <f t="shared" si="0"/>
        <v>SSP3 FO</v>
      </c>
      <c r="N20" s="142" t="str">
        <f t="shared" si="0"/>
        <v>SSP4 BEN</v>
      </c>
      <c r="O20" s="143" t="str">
        <f t="shared" si="0"/>
        <v>SSP4 FO</v>
      </c>
      <c r="P20" s="134" t="str">
        <f t="shared" si="0"/>
        <v>Notes / Progress</v>
      </c>
      <c r="Q20" s="158"/>
      <c r="R20" s="140"/>
      <c r="S20" s="140"/>
      <c r="AA20" s="11"/>
    </row>
    <row r="21" spans="1:27" s="14" customFormat="1" ht="21" customHeight="1" x14ac:dyDescent="0.15">
      <c r="A21" s="144" t="str">
        <f>IFERROR(IF(HLOOKUP($P$5,RangeUnitsetsTESOL,Q21,FALSE)=0,"",HLOOKUP($P$5,RangeUnitsetsTESOL,Q21,FALSE)),"")</f>
        <v/>
      </c>
      <c r="B21" s="152" t="str">
        <f>IFERROR(IF(VLOOKUP($A21,TableHandbook[],2,FALSE)=0,"",VLOOKUP($A21,TableHandbook[],2,FALSE)),"")</f>
        <v/>
      </c>
      <c r="C21" s="152" t="str">
        <f>IFERROR(IF(VLOOKUP($A21,TableHandbook[],3,FALSE)=0,"",VLOOKUP($A21,TableHandbook[],3,FALSE)),"")</f>
        <v/>
      </c>
      <c r="D21" s="159" t="str">
        <f>IFERROR(IF(VLOOKUP($A21,TableHandbook[],4,FALSE)=0,"",VLOOKUP($A21,TableHandbook[],4,FALSE)),"")</f>
        <v/>
      </c>
      <c r="E21" s="152" t="str">
        <f>IF(A21="","",VLOOKUP($D$6,TableStudyPeriods[],2,FALSE))</f>
        <v/>
      </c>
      <c r="F21" s="147" t="str">
        <f>IFERROR(IF(VLOOKUP($A21,TableHandbook[],6,FALSE)=0,"",VLOOKUP($A21,TableHandbook[],6,FALSE)),"")</f>
        <v/>
      </c>
      <c r="G21" s="145" t="str">
        <f>IFERROR(IF(VLOOKUP($A21,TableHandbook[],5,FALSE)=0,"",VLOOKUP($A21,TableHandbook[],5,FALSE)),"")</f>
        <v/>
      </c>
      <c r="H21" s="148" t="str">
        <f>IFERROR(VLOOKUP($A21,TableHandbook[],H$2,FALSE),"")</f>
        <v/>
      </c>
      <c r="I21" s="149" t="str">
        <f>IFERROR(VLOOKUP($A21,TableHandbook[],I$2,FALSE),"")</f>
        <v/>
      </c>
      <c r="J21" s="148" t="str">
        <f>IFERROR(VLOOKUP($A21,TableHandbook[],J$2,FALSE),"")</f>
        <v/>
      </c>
      <c r="K21" s="149" t="str">
        <f>IFERROR(VLOOKUP($A21,TableHandbook[],K$2,FALSE),"")</f>
        <v/>
      </c>
      <c r="L21" s="148" t="str">
        <f>IFERROR(VLOOKUP($A21,TableHandbook[],L$2,FALSE),"")</f>
        <v/>
      </c>
      <c r="M21" s="149" t="str">
        <f>IFERROR(VLOOKUP($A21,TableHandbook[],M$2,FALSE),"")</f>
        <v/>
      </c>
      <c r="N21" s="148" t="str">
        <f>IFERROR(VLOOKUP($A21,TableHandbook[],N$2,FALSE),"")</f>
        <v/>
      </c>
      <c r="O21" s="149" t="str">
        <f>IFERROR(VLOOKUP($A21,TableHandbook[],O$2,FALSE),"")</f>
        <v/>
      </c>
      <c r="P21" s="22"/>
      <c r="Q21" s="150">
        <v>10</v>
      </c>
      <c r="R21" s="151"/>
      <c r="S21" s="151"/>
      <c r="AA21" s="13"/>
    </row>
    <row r="22" spans="1:27" s="14" customFormat="1" ht="21" customHeight="1" x14ac:dyDescent="0.15">
      <c r="A22" s="144" t="str">
        <f>IFERROR(IF(HLOOKUP($P$5,RangeUnitsetsTESOL,Q22,FALSE)=0,"",HLOOKUP($P$5,RangeUnitsetsTESOL,Q22,FALSE)),"")</f>
        <v/>
      </c>
      <c r="B22" s="152" t="str">
        <f>IFERROR(IF(VLOOKUP($A22,TableHandbook[],2,FALSE)=0,"",VLOOKUP($A22,TableHandbook[],2,FALSE)),"")</f>
        <v/>
      </c>
      <c r="C22" s="152" t="str">
        <f>IFERROR(IF(VLOOKUP($A22,TableHandbook[],3,FALSE)=0,"",VLOOKUP($A22,TableHandbook[],3,FALSE)),"")</f>
        <v/>
      </c>
      <c r="D22" s="156" t="str">
        <f>IFERROR(IF(VLOOKUP($A22,TableHandbook[],4,FALSE)=0,"",VLOOKUP($A22,TableHandbook[],4,FALSE)),"")</f>
        <v/>
      </c>
      <c r="E22" s="152" t="str">
        <f>IF(OR(A22="",A22="-"),"",E21)</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11</v>
      </c>
      <c r="R22" s="151"/>
      <c r="S22" s="151"/>
      <c r="AA22" s="13"/>
    </row>
    <row r="23" spans="1:27" s="14" customFormat="1" ht="6" customHeight="1" x14ac:dyDescent="0.15">
      <c r="A23" s="172"/>
      <c r="B23" s="173"/>
      <c r="C23" s="173"/>
      <c r="D23" s="174"/>
      <c r="E23" s="173"/>
      <c r="F23" s="175"/>
      <c r="G23" s="173"/>
      <c r="H23" s="176"/>
      <c r="I23" s="177"/>
      <c r="J23" s="176"/>
      <c r="K23" s="177"/>
      <c r="L23" s="176"/>
      <c r="M23" s="177"/>
      <c r="N23" s="176"/>
      <c r="O23" s="177"/>
      <c r="P23" s="107"/>
      <c r="Q23" s="150"/>
      <c r="R23" s="151"/>
      <c r="S23" s="151"/>
      <c r="T23" s="151"/>
      <c r="AA23" s="13"/>
    </row>
    <row r="24" spans="1:27" s="14" customFormat="1" ht="21" customHeight="1" x14ac:dyDescent="0.15">
      <c r="A24" s="144" t="str">
        <f>IFERROR(IF(HLOOKUP($P$5,RangeUnitsetsTESOL,Q24,FALSE)=0,"",HLOOKUP($P$5,RangeUnitsetsTESOL,Q24,FALSE)),"")</f>
        <v/>
      </c>
      <c r="B24" s="152" t="str">
        <f>IFERROR(IF(VLOOKUP($A24,TableHandbook[],2,FALSE)=0,"",VLOOKUP($A24,TableHandbook[],2,FALSE)),"")</f>
        <v/>
      </c>
      <c r="C24" s="152" t="str">
        <f>IFERROR(IF(VLOOKUP($A24,TableHandbook[],3,FALSE)=0,"",VLOOKUP($A24,TableHandbook[],3,FALSE)),"")</f>
        <v/>
      </c>
      <c r="D24" s="156" t="str">
        <f>IFERROR(IF(VLOOKUP($A24,TableHandbook[],4,FALSE)=0,"",VLOOKUP($A24,TableHandbook[],4,FALSE)),"")</f>
        <v/>
      </c>
      <c r="E24" s="152" t="str">
        <f>IF(A24="","",VLOOKUP($D$6,TableStudyPeriods[],3,FALSE))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12</v>
      </c>
      <c r="R24" s="151"/>
      <c r="S24" s="151"/>
      <c r="AA24" s="13"/>
    </row>
    <row r="25" spans="1:27" s="14" customFormat="1" ht="21" customHeight="1" x14ac:dyDescent="0.15">
      <c r="A25" s="144" t="str">
        <f>IFERROR(IF(HLOOKUP($P$5,RangeUnitsetsTESOL,Q25,FALSE)=0,"",HLOOKUP($P$5,RangeUnitsetsTESOL,Q25,FALSE)),"")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IF(OR(A25="",A25="-"),"",E24)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13</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IFERROR(IF(HLOOKUP($P$5,RangeUnitsetsTESOL,Q27,FALSE)=0,"",HLOOKUP($P$5,RangeUnitsetsTESOL,Q27,FALSE)),"")</f>
        <v/>
      </c>
      <c r="B27" s="152" t="str">
        <f>IFERROR(IF(VLOOKUP($A27,TableHandbook[],2,FALSE)=0,"",VLOOKUP($A27,TableHandbook[],2,FALSE)),"")</f>
        <v/>
      </c>
      <c r="C27" s="152" t="str">
        <f>IFERROR(IF(VLOOKUP($A27,TableHandbook[],3,FALSE)=0,"",VLOOKUP($A27,TableHandbook[],3,FALSE)),"")</f>
        <v/>
      </c>
      <c r="D27" s="156" t="str">
        <f>IFERROR(IF(VLOOKUP($A27,TableHandbook[],4,FALSE)=0,"",VLOOKUP($A27,TableHandbook[],4,FALSE)),"")</f>
        <v/>
      </c>
      <c r="E27" s="152" t="str">
        <f>IF(A27="","",VLOOKUP($D$6,TableStudyPeriods[],4,FALSE))</f>
        <v/>
      </c>
      <c r="F27" s="147" t="str">
        <f>IFERROR(IF(VLOOKUP($A27,TableHandbook[],6,FALSE)=0,"",VLOOKUP($A27,TableHandbook[],6,FALSE)),"")</f>
        <v/>
      </c>
      <c r="G27" s="145" t="str">
        <f>IFERROR(IF(VLOOKUP($A27,TableHandbook[],5,FALSE)=0,"",VLOOKUP($A27,TableHandbook[],5,FALSE)),"")</f>
        <v/>
      </c>
      <c r="H27" s="153" t="str">
        <f>IFERROR(VLOOKUP($A27,TableHandbook[],H$2,FALSE),"")</f>
        <v/>
      </c>
      <c r="I27" s="154" t="str">
        <f>IFERROR(VLOOKUP($A27,TableHandbook[],I$2,FALSE),"")</f>
        <v/>
      </c>
      <c r="J27" s="153" t="str">
        <f>IFERROR(VLOOKUP($A27,TableHandbook[],J$2,FALSE),"")</f>
        <v/>
      </c>
      <c r="K27" s="154" t="str">
        <f>IFERROR(VLOOKUP($A27,TableHandbook[],K$2,FALSE),"")</f>
        <v/>
      </c>
      <c r="L27" s="153" t="str">
        <f>IFERROR(VLOOKUP($A27,TableHandbook[],L$2,FALSE),"")</f>
        <v/>
      </c>
      <c r="M27" s="154" t="str">
        <f>IFERROR(VLOOKUP($A27,TableHandbook[],M$2,FALSE),"")</f>
        <v/>
      </c>
      <c r="N27" s="153" t="str">
        <f>IFERROR(VLOOKUP($A27,TableHandbook[],N$2,FALSE),"")</f>
        <v/>
      </c>
      <c r="O27" s="154" t="str">
        <f>IFERROR(VLOOKUP($A27,TableHandbook[],O$2,FALSE),"")</f>
        <v/>
      </c>
      <c r="P27" s="22"/>
      <c r="Q27" s="150">
        <v>14</v>
      </c>
      <c r="R27" s="151"/>
      <c r="S27" s="151"/>
      <c r="AA27" s="13"/>
    </row>
    <row r="28" spans="1:27" s="14" customFormat="1" ht="21" customHeight="1" x14ac:dyDescent="0.15">
      <c r="A28" s="144" t="str">
        <f>IFERROR(IF(HLOOKUP($P$5,RangeUnitsetsTESOL,Q28,FALSE)=0,"",HLOOKUP($P$5,RangeUnitsetsTESOL,Q28,FALSE)),"")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IF(OR(A28="",A28="-"),"",E27)</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15</v>
      </c>
      <c r="R28" s="151"/>
      <c r="S28" s="151"/>
      <c r="AA28" s="13"/>
    </row>
    <row r="29" spans="1:27" s="16" customFormat="1" ht="6" customHeight="1" x14ac:dyDescent="0.15">
      <c r="A29" s="172"/>
      <c r="B29" s="173"/>
      <c r="C29" s="173"/>
      <c r="D29" s="174"/>
      <c r="E29" s="173"/>
      <c r="F29" s="175"/>
      <c r="G29" s="173"/>
      <c r="H29" s="176"/>
      <c r="I29" s="177"/>
      <c r="J29" s="176"/>
      <c r="K29" s="177"/>
      <c r="L29" s="176"/>
      <c r="M29" s="177"/>
      <c r="N29" s="176"/>
      <c r="O29" s="177"/>
      <c r="P29" s="107"/>
      <c r="Q29" s="150"/>
      <c r="R29" s="155"/>
      <c r="S29" s="155"/>
      <c r="AA29" s="15"/>
    </row>
    <row r="30" spans="1:27" s="16" customFormat="1" ht="21" customHeight="1" x14ac:dyDescent="0.15">
      <c r="A30" s="144" t="str">
        <f>IFERROR(IF(HLOOKUP($P$5,RangeUnitsetsTESOL,Q30,FALSE)=0,"",HLOOKUP($P$5,RangeUnitsetsTESOL,Q30,FALSE)),"")</f>
        <v/>
      </c>
      <c r="B30" s="152" t="str">
        <f>IFERROR(IF(VLOOKUP($A30,TableHandbook[],2,FALSE)=0,"",VLOOKUP($A30,TableHandbook[],2,FALSE)),"")</f>
        <v/>
      </c>
      <c r="C30" s="152" t="str">
        <f>IFERROR(IF(VLOOKUP($A30,TableHandbook[],3,FALSE)=0,"",VLOOKUP($A30,TableHandbook[],3,FALSE)),"")</f>
        <v/>
      </c>
      <c r="D30" s="156" t="str">
        <f>IFERROR(IF(VLOOKUP($A30,TableHandbook[],4,FALSE)=0,"",VLOOKUP($A30,TableHandbook[],4,FALSE)),"")</f>
        <v/>
      </c>
      <c r="E30" s="152" t="str">
        <f>IF(A30="","",VLOOKUP($D$6,TableStudyPeriods[],5,FALSE))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16</v>
      </c>
      <c r="R30" s="155"/>
      <c r="S30" s="155"/>
      <c r="AA30" s="15"/>
    </row>
    <row r="31" spans="1:27" s="16" customFormat="1" ht="21" customHeight="1" x14ac:dyDescent="0.15">
      <c r="A31" s="144" t="str">
        <f>IFERROR(IF(HLOOKUP($P$5,RangeUnitsetsTESOL,Q31,FALSE)=0,"",HLOOKUP($P$5,RangeUnitsetsTESOL,Q31,FALSE)),"")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45" t="str">
        <f>IF(OR(A31="",A31="-"),"",E30)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17</v>
      </c>
      <c r="R31" s="155"/>
      <c r="S31" s="155"/>
      <c r="AA31" s="15"/>
    </row>
    <row r="32" spans="1:27" ht="15" customHeight="1" x14ac:dyDescent="0.25">
      <c r="A32" s="160"/>
      <c r="B32" s="160"/>
      <c r="C32" s="160"/>
      <c r="D32" s="161"/>
      <c r="E32" s="161"/>
      <c r="F32" s="162"/>
      <c r="G32" s="162"/>
      <c r="H32" s="162"/>
      <c r="I32" s="162"/>
      <c r="J32" s="162"/>
      <c r="K32" s="162"/>
      <c r="L32" s="162"/>
      <c r="M32" s="162"/>
      <c r="N32" s="162"/>
      <c r="O32" s="162"/>
      <c r="P32" s="162"/>
      <c r="AA32" s="10"/>
    </row>
    <row r="33" spans="1:27" s="10" customFormat="1" ht="35.25" customHeight="1" x14ac:dyDescent="0.25">
      <c r="A33" s="267" t="s">
        <v>34</v>
      </c>
      <c r="B33" s="267"/>
      <c r="C33" s="267"/>
      <c r="D33" s="267"/>
      <c r="E33" s="267"/>
      <c r="F33" s="267"/>
      <c r="G33" s="267"/>
      <c r="H33" s="267"/>
      <c r="I33" s="267"/>
      <c r="J33" s="267"/>
      <c r="K33" s="267"/>
      <c r="L33" s="267"/>
      <c r="M33" s="267"/>
      <c r="N33" s="267"/>
      <c r="O33" s="267"/>
      <c r="P33" s="267"/>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3"/>
      <c r="R34" s="163"/>
      <c r="S34" s="163"/>
      <c r="AA34" s="17"/>
    </row>
    <row r="35" spans="1:27" x14ac:dyDescent="0.25">
      <c r="A35" s="164" t="s">
        <v>36</v>
      </c>
      <c r="B35" s="164"/>
      <c r="C35" s="164"/>
      <c r="D35" s="164"/>
      <c r="E35" s="165"/>
      <c r="F35" s="162"/>
      <c r="G35" s="166"/>
      <c r="H35" s="166"/>
      <c r="I35" s="166"/>
      <c r="J35" s="166"/>
      <c r="K35" s="166"/>
      <c r="L35" s="166"/>
      <c r="M35" s="166"/>
      <c r="N35" s="166"/>
      <c r="O35" s="166"/>
      <c r="P35" s="166" t="s">
        <v>37</v>
      </c>
    </row>
  </sheetData>
  <sheetProtection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T37"/>
  <sheetViews>
    <sheetView showGridLines="0" tabSelected="1" topLeftCell="A3" workbookViewId="0">
      <selection activeCell="D6" sqref="D6"/>
    </sheetView>
  </sheetViews>
  <sheetFormatPr defaultColWidth="9" defaultRowHeight="15" x14ac:dyDescent="0.25"/>
  <cols>
    <col min="1" max="1" width="8.5" style="283" customWidth="1"/>
    <col min="2" max="2" width="3.25" style="283" customWidth="1"/>
    <col min="3" max="3" width="5.875" style="283" customWidth="1"/>
    <col min="4" max="4" width="44.375" style="274" bestFit="1" customWidth="1"/>
    <col min="5" max="5" width="7.25" style="274" customWidth="1"/>
    <col min="6" max="6" width="18.125" style="274" customWidth="1"/>
    <col min="7" max="7" width="5.625" style="274" customWidth="1"/>
    <col min="8" max="15" width="3.875" style="274" customWidth="1"/>
    <col min="16" max="16" width="18.125" style="274" customWidth="1"/>
    <col min="17" max="17" width="2.5" style="274" hidden="1" customWidth="1"/>
    <col min="18" max="16384" width="9" style="274"/>
  </cols>
  <sheetData>
    <row r="1" spans="1:20" hidden="1" x14ac:dyDescent="0.25">
      <c r="A1" s="269" t="s">
        <v>0</v>
      </c>
      <c r="B1" s="270" t="s">
        <v>1</v>
      </c>
      <c r="C1" s="270" t="s">
        <v>2</v>
      </c>
      <c r="D1" s="271" t="s">
        <v>3</v>
      </c>
      <c r="E1" s="271"/>
      <c r="F1" s="271" t="s">
        <v>4</v>
      </c>
      <c r="G1" s="271" t="s">
        <v>5</v>
      </c>
      <c r="H1" s="272" t="s">
        <v>6</v>
      </c>
      <c r="I1" s="272"/>
      <c r="J1" s="272"/>
      <c r="K1" s="272"/>
      <c r="L1" s="272"/>
      <c r="M1" s="271"/>
      <c r="N1" s="271"/>
      <c r="O1" s="271"/>
      <c r="P1" s="271" t="s">
        <v>7</v>
      </c>
      <c r="Q1" s="273"/>
    </row>
    <row r="2" spans="1:20" hidden="1" x14ac:dyDescent="0.25">
      <c r="A2" s="275"/>
      <c r="B2" s="276">
        <v>2</v>
      </c>
      <c r="C2" s="276">
        <v>3</v>
      </c>
      <c r="D2" s="276">
        <v>4</v>
      </c>
      <c r="E2" s="276"/>
      <c r="F2" s="276">
        <v>6</v>
      </c>
      <c r="G2" s="276">
        <v>5</v>
      </c>
      <c r="H2" s="276">
        <v>7</v>
      </c>
      <c r="I2" s="276">
        <v>8</v>
      </c>
      <c r="J2" s="276">
        <v>9</v>
      </c>
      <c r="K2" s="276">
        <v>10</v>
      </c>
      <c r="L2" s="276">
        <v>11</v>
      </c>
      <c r="M2" s="276">
        <v>12</v>
      </c>
      <c r="N2" s="276">
        <v>13</v>
      </c>
      <c r="O2" s="276">
        <v>14</v>
      </c>
      <c r="P2" s="275"/>
      <c r="Q2" s="273"/>
    </row>
    <row r="3" spans="1:20" ht="39.950000000000003" customHeight="1" x14ac:dyDescent="0.25">
      <c r="A3" s="277" t="s">
        <v>8</v>
      </c>
      <c r="B3" s="277"/>
      <c r="C3" s="277"/>
      <c r="D3" s="277"/>
      <c r="E3" s="278"/>
      <c r="F3" s="278"/>
      <c r="G3" s="278"/>
      <c r="H3" s="278"/>
      <c r="I3" s="278"/>
      <c r="J3" s="278"/>
      <c r="K3" s="278"/>
      <c r="L3" s="278"/>
      <c r="M3" s="278"/>
      <c r="N3" s="278"/>
      <c r="O3" s="278"/>
      <c r="P3" s="278"/>
      <c r="Q3" s="273"/>
    </row>
    <row r="4" spans="1:20" ht="26.25" x14ac:dyDescent="0.25">
      <c r="A4" s="279"/>
      <c r="B4" s="279"/>
      <c r="C4" s="279"/>
      <c r="D4" s="280"/>
      <c r="E4" s="281" t="s">
        <v>9</v>
      </c>
      <c r="F4" s="279"/>
      <c r="G4" s="282"/>
      <c r="H4" s="282"/>
      <c r="I4" s="282"/>
      <c r="J4" s="282"/>
      <c r="K4" s="282"/>
      <c r="L4" s="282"/>
      <c r="M4" s="282"/>
      <c r="N4" s="282"/>
      <c r="O4" s="282"/>
      <c r="P4" s="282"/>
      <c r="Q4" s="273"/>
    </row>
    <row r="5" spans="1:20" ht="20.100000000000001" customHeight="1" x14ac:dyDescent="0.25">
      <c r="B5" s="284"/>
      <c r="C5" s="285" t="s">
        <v>10</v>
      </c>
      <c r="D5" s="286" t="s">
        <v>40</v>
      </c>
      <c r="E5" s="287"/>
      <c r="F5" s="285" t="s">
        <v>12</v>
      </c>
      <c r="G5" s="288" t="str">
        <f>IFERROR(CONCATENATE(VLOOKUP(D5,TableCourses[],2,FALSE)," ",VLOOKUP(D5,TableCourses[],3,FALSE)),"")</f>
        <v>MC-EDUC v.3</v>
      </c>
      <c r="H5" s="289"/>
      <c r="I5" s="287"/>
      <c r="J5" s="287"/>
      <c r="K5" s="287"/>
      <c r="L5" s="287"/>
      <c r="M5" s="287"/>
      <c r="N5" s="287"/>
      <c r="O5" s="287"/>
      <c r="P5" s="290"/>
      <c r="Q5" s="273"/>
    </row>
    <row r="6" spans="1:20" ht="20.100000000000001" customHeight="1" x14ac:dyDescent="0.25">
      <c r="B6" s="284"/>
      <c r="C6" s="285" t="s">
        <v>41</v>
      </c>
      <c r="D6" s="200" t="s">
        <v>42</v>
      </c>
      <c r="E6" s="287"/>
      <c r="F6" s="285" t="s">
        <v>15</v>
      </c>
      <c r="G6" s="288" t="str">
        <f>IFERROR(CONCATENATE(VLOOKUP(D6,TableSpecialisationsMCEDUC[],2,FALSE)," ",VLOOKUP(D6,TableSpecialisationsMCEDUC[],3,FALSE)),"")</f>
        <v/>
      </c>
      <c r="H6" s="289"/>
      <c r="I6" s="287"/>
      <c r="J6" s="287"/>
      <c r="K6" s="287"/>
      <c r="L6" s="287"/>
      <c r="M6" s="287"/>
      <c r="N6" s="287"/>
      <c r="O6" s="287"/>
      <c r="P6" s="291" t="e">
        <f>CONCATENATE(VLOOKUP(D6,TableSpecialisationsMCEDUC[],2,FALSE),VLOOKUP(D7,TableStudyPeriods[],2,FALSE))</f>
        <v>#N/A</v>
      </c>
      <c r="Q6" s="273"/>
    </row>
    <row r="7" spans="1:20" ht="20.100000000000001" customHeight="1" x14ac:dyDescent="0.25">
      <c r="A7" s="288"/>
      <c r="B7" s="292"/>
      <c r="C7" s="285" t="s">
        <v>16</v>
      </c>
      <c r="D7" s="167" t="s">
        <v>43</v>
      </c>
      <c r="E7" s="293"/>
      <c r="F7" s="285" t="s">
        <v>18</v>
      </c>
      <c r="G7" s="287" t="str">
        <f>IFERROR(VLOOKUP($D$5,TableCourses[],7,FALSE),"")</f>
        <v>200 credit points required</v>
      </c>
      <c r="H7" s="294"/>
      <c r="I7" s="294"/>
      <c r="J7" s="294"/>
      <c r="K7" s="294"/>
      <c r="L7" s="294"/>
      <c r="M7" s="294"/>
      <c r="N7" s="294"/>
      <c r="O7" s="294"/>
      <c r="P7" s="291" t="str">
        <f>IFERROR(CONCATENATE("DD",MID(#REF!,6,5)),"")</f>
        <v/>
      </c>
      <c r="Q7" s="273"/>
    </row>
    <row r="8" spans="1:20" s="303" customFormat="1" ht="14.1" customHeight="1" x14ac:dyDescent="0.25">
      <c r="A8" s="295"/>
      <c r="B8" s="295"/>
      <c r="C8" s="295"/>
      <c r="D8" s="296"/>
      <c r="E8" s="297"/>
      <c r="F8" s="295"/>
      <c r="G8" s="295"/>
      <c r="H8" s="298" t="s">
        <v>19</v>
      </c>
      <c r="I8" s="299"/>
      <c r="J8" s="299"/>
      <c r="K8" s="299"/>
      <c r="L8" s="299"/>
      <c r="M8" s="299"/>
      <c r="N8" s="299"/>
      <c r="O8" s="300"/>
      <c r="P8" s="297"/>
      <c r="Q8" s="301"/>
      <c r="R8" s="302"/>
      <c r="S8" s="302"/>
    </row>
    <row r="9" spans="1:20" s="303" customFormat="1" ht="31.5" x14ac:dyDescent="0.25">
      <c r="A9" s="295" t="s">
        <v>20</v>
      </c>
      <c r="B9" s="295"/>
      <c r="C9" s="295"/>
      <c r="D9" s="296" t="s">
        <v>3</v>
      </c>
      <c r="E9" s="304" t="s">
        <v>21</v>
      </c>
      <c r="F9" s="295" t="s">
        <v>44</v>
      </c>
      <c r="G9" s="295" t="s">
        <v>23</v>
      </c>
      <c r="H9" s="305" t="s">
        <v>24</v>
      </c>
      <c r="I9" s="306" t="s">
        <v>25</v>
      </c>
      <c r="J9" s="305" t="s">
        <v>26</v>
      </c>
      <c r="K9" s="306" t="s">
        <v>27</v>
      </c>
      <c r="L9" s="305" t="s">
        <v>28</v>
      </c>
      <c r="M9" s="306" t="s">
        <v>29</v>
      </c>
      <c r="N9" s="305" t="s">
        <v>30</v>
      </c>
      <c r="O9" s="306" t="s">
        <v>31</v>
      </c>
      <c r="P9" s="295" t="s">
        <v>32</v>
      </c>
      <c r="Q9" s="301"/>
      <c r="R9" s="302"/>
      <c r="S9" s="302"/>
    </row>
    <row r="10" spans="1:20" s="315" customFormat="1" ht="21" customHeight="1" x14ac:dyDescent="0.15">
      <c r="A10" s="307" t="str">
        <f>IFERROR(IF(HLOOKUP($P$6,RangeUnitsetsMCEDUC,Q10,FALSE)=0,"",HLOOKUP($P$6,RangeUnitsetsMCEDUC,Q10,FALSE)),"")</f>
        <v/>
      </c>
      <c r="B10" s="308" t="str">
        <f>IFERROR(IF(VLOOKUP($A10,TableHandbook[],2,FALSE)=0,"",VLOOKUP($A10,TableHandbook[],2,FALSE)),"")</f>
        <v/>
      </c>
      <c r="C10" s="308" t="str">
        <f>IFERROR(IF(VLOOKUP($A10,TableHandbook[],3,FALSE)=0,"",VLOOKUP($A10,TableHandbook[],3,FALSE)),"")</f>
        <v/>
      </c>
      <c r="D10" s="309" t="str">
        <f>IFERROR(IF(VLOOKUP($A10,TableHandbook[],4,FALSE)=0,"",VLOOKUP($A10,TableHandbook[],4,FALSE)),"")</f>
        <v/>
      </c>
      <c r="E10" s="308" t="str">
        <f>IF(OR(A10="",A10="--"),"",VLOOKUP($D$7,TableStudyPeriods[],2,FALSE))</f>
        <v/>
      </c>
      <c r="F10" s="310" t="str">
        <f>IFERROR(IF(VLOOKUP($A10,TableHandbook[],6,FALSE)=0,"",VLOOKUP($A10,TableHandbook[],6,FALSE)),"")</f>
        <v/>
      </c>
      <c r="G10" s="308" t="str">
        <f>IFERROR(IF(VLOOKUP($A10,TableHandbook[],5,FALSE)=0,"",VLOOKUP($A10,TableHandbook[],5,FALSE)),"")</f>
        <v/>
      </c>
      <c r="H10" s="311" t="str">
        <f>IFERROR(VLOOKUP($A10,TableHandbook[],H$2,FALSE),"")</f>
        <v/>
      </c>
      <c r="I10" s="312" t="str">
        <f>IFERROR(VLOOKUP($A10,TableHandbook[],I$2,FALSE),"")</f>
        <v/>
      </c>
      <c r="J10" s="311" t="str">
        <f>IFERROR(VLOOKUP($A10,TableHandbook[],J$2,FALSE),"")</f>
        <v/>
      </c>
      <c r="K10" s="312" t="str">
        <f>IFERROR(VLOOKUP($A10,TableHandbook[],K$2,FALSE),"")</f>
        <v/>
      </c>
      <c r="L10" s="311" t="str">
        <f>IFERROR(VLOOKUP($A10,TableHandbook[],L$2,FALSE),"")</f>
        <v/>
      </c>
      <c r="M10" s="312" t="str">
        <f>IFERROR(VLOOKUP($A10,TableHandbook[],M$2,FALSE),"")</f>
        <v/>
      </c>
      <c r="N10" s="311" t="str">
        <f>IFERROR(VLOOKUP($A10,TableHandbook[],N$2,FALSE),"")</f>
        <v/>
      </c>
      <c r="O10" s="312" t="str">
        <f>IFERROR(VLOOKUP($A10,TableHandbook[],O$2,FALSE),"")</f>
        <v/>
      </c>
      <c r="P10" s="23"/>
      <c r="Q10" s="313">
        <v>2</v>
      </c>
      <c r="R10" s="314"/>
      <c r="S10" s="314"/>
    </row>
    <row r="11" spans="1:20" s="315" customFormat="1" ht="21" customHeight="1" x14ac:dyDescent="0.15">
      <c r="A11" s="316" t="str">
        <f>IFERROR(IF(HLOOKUP($P$6,RangeUnitsetsMCEDUC,Q11,FALSE)=0,"",HLOOKUP($P$6,RangeUnitsetsMCEDUC,Q11,FALSE)),"")</f>
        <v/>
      </c>
      <c r="B11" s="308" t="str">
        <f>IFERROR(IF(VLOOKUP($A11,TableHandbook[],2,FALSE)=0,"",VLOOKUP($A11,TableHandbook[],2,FALSE)),"")</f>
        <v/>
      </c>
      <c r="C11" s="308" t="str">
        <f>IFERROR(IF(VLOOKUP($A11,TableHandbook[],3,FALSE)=0,"",VLOOKUP($A11,TableHandbook[],3,FALSE)),"")</f>
        <v/>
      </c>
      <c r="D11" s="309" t="str">
        <f>IFERROR(IF(VLOOKUP($A11,TableHandbook[],4,FALSE)=0,"",VLOOKUP($A11,TableHandbook[],4,FALSE)),"")</f>
        <v/>
      </c>
      <c r="E11" s="308" t="str">
        <f>IF(OR(A11="",A11="-"),"",E10)</f>
        <v/>
      </c>
      <c r="F11" s="310" t="str">
        <f>IFERROR(IF(VLOOKUP($A11,TableHandbook[],6,FALSE)=0,"",VLOOKUP($A11,TableHandbook[],6,FALSE)),"")</f>
        <v/>
      </c>
      <c r="G11" s="308" t="str">
        <f>IFERROR(IF(VLOOKUP($A11,TableHandbook[],5,FALSE)=0,"",VLOOKUP($A11,TableHandbook[],5,FALSE)),"")</f>
        <v/>
      </c>
      <c r="H11" s="311" t="str">
        <f>IFERROR(VLOOKUP($A11,TableHandbook[],H$2,FALSE),"")</f>
        <v/>
      </c>
      <c r="I11" s="312" t="str">
        <f>IFERROR(VLOOKUP($A11,TableHandbook[],I$2,FALSE),"")</f>
        <v/>
      </c>
      <c r="J11" s="311" t="str">
        <f>IFERROR(VLOOKUP($A11,TableHandbook[],J$2,FALSE),"")</f>
        <v/>
      </c>
      <c r="K11" s="312" t="str">
        <f>IFERROR(VLOOKUP($A11,TableHandbook[],K$2,FALSE),"")</f>
        <v/>
      </c>
      <c r="L11" s="311" t="str">
        <f>IFERROR(VLOOKUP($A11,TableHandbook[],L$2,FALSE),"")</f>
        <v/>
      </c>
      <c r="M11" s="312" t="str">
        <f>IFERROR(VLOOKUP($A11,TableHandbook[],M$2,FALSE),"")</f>
        <v/>
      </c>
      <c r="N11" s="311" t="str">
        <f>IFERROR(VLOOKUP($A11,TableHandbook[],N$2,FALSE),"")</f>
        <v/>
      </c>
      <c r="O11" s="312" t="str">
        <f>IFERROR(VLOOKUP($A11,TableHandbook[],O$2,FALSE),"")</f>
        <v/>
      </c>
      <c r="P11" s="23"/>
      <c r="Q11" s="313">
        <v>3</v>
      </c>
      <c r="R11" s="314"/>
      <c r="S11" s="314"/>
    </row>
    <row r="12" spans="1:20" s="315" customFormat="1" ht="6" customHeight="1" x14ac:dyDescent="0.15">
      <c r="A12" s="317"/>
      <c r="B12" s="318"/>
      <c r="C12" s="318"/>
      <c r="D12" s="319"/>
      <c r="E12" s="318"/>
      <c r="F12" s="320"/>
      <c r="G12" s="318"/>
      <c r="H12" s="321"/>
      <c r="I12" s="322"/>
      <c r="J12" s="321"/>
      <c r="K12" s="322"/>
      <c r="L12" s="321"/>
      <c r="M12" s="322"/>
      <c r="N12" s="321"/>
      <c r="O12" s="322"/>
      <c r="P12" s="107"/>
      <c r="Q12" s="313"/>
      <c r="R12" s="314"/>
      <c r="S12" s="314"/>
      <c r="T12" s="314"/>
    </row>
    <row r="13" spans="1:20" s="315" customFormat="1" ht="21" customHeight="1" x14ac:dyDescent="0.15">
      <c r="A13" s="307" t="str">
        <f>IFERROR(IF(HLOOKUP($P$6,RangeUnitsetsMCEDUC,Q13,FALSE)=0,"",HLOOKUP($P$6,RangeUnitsetsMCEDUC,Q13,FALSE)),"")</f>
        <v/>
      </c>
      <c r="B13" s="308" t="str">
        <f>IFERROR(IF(VLOOKUP($A13,TableHandbook[],2,FALSE)=0,"",VLOOKUP($A13,TableHandbook[],2,FALSE)),"")</f>
        <v/>
      </c>
      <c r="C13" s="308" t="str">
        <f>IFERROR(IF(VLOOKUP($A13,TableHandbook[],3,FALSE)=0,"",VLOOKUP($A13,TableHandbook[],3,FALSE)),"")</f>
        <v/>
      </c>
      <c r="D13" s="309" t="str">
        <f>IFERROR(IF(VLOOKUP($A13,TableHandbook[],4,FALSE)=0,"",VLOOKUP($A13,TableHandbook[],4,FALSE)),"")</f>
        <v/>
      </c>
      <c r="E13" s="308" t="str">
        <f>IF(OR(A13="",A13="--"),"",VLOOKUP($D$7,TableStudyPeriods[],3,FALSE))</f>
        <v/>
      </c>
      <c r="F13" s="310" t="str">
        <f>IFERROR(IF(VLOOKUP($A13,TableHandbook[],6,FALSE)=0,"",VLOOKUP($A13,TableHandbook[],6,FALSE)),"")</f>
        <v/>
      </c>
      <c r="G13" s="308" t="str">
        <f>IFERROR(IF(VLOOKUP($A13,TableHandbook[],5,FALSE)=0,"",VLOOKUP($A13,TableHandbook[],5,FALSE)),"")</f>
        <v/>
      </c>
      <c r="H13" s="311" t="str">
        <f>IFERROR(VLOOKUP($A13,TableHandbook[],H$2,FALSE),"")</f>
        <v/>
      </c>
      <c r="I13" s="312" t="str">
        <f>IFERROR(VLOOKUP($A13,TableHandbook[],I$2,FALSE),"")</f>
        <v/>
      </c>
      <c r="J13" s="311" t="str">
        <f>IFERROR(VLOOKUP($A13,TableHandbook[],J$2,FALSE),"")</f>
        <v/>
      </c>
      <c r="K13" s="312" t="str">
        <f>IFERROR(VLOOKUP($A13,TableHandbook[],K$2,FALSE),"")</f>
        <v/>
      </c>
      <c r="L13" s="311" t="str">
        <f>IFERROR(VLOOKUP($A13,TableHandbook[],L$2,FALSE),"")</f>
        <v/>
      </c>
      <c r="M13" s="312" t="str">
        <f>IFERROR(VLOOKUP($A13,TableHandbook[],M$2,FALSE),"")</f>
        <v/>
      </c>
      <c r="N13" s="311" t="str">
        <f>IFERROR(VLOOKUP($A13,TableHandbook[],N$2,FALSE),"")</f>
        <v/>
      </c>
      <c r="O13" s="312" t="str">
        <f>IFERROR(VLOOKUP($A13,TableHandbook[],O$2,FALSE),"")</f>
        <v/>
      </c>
      <c r="P13" s="24"/>
      <c r="Q13" s="313">
        <v>4</v>
      </c>
      <c r="R13" s="314"/>
      <c r="S13" s="314"/>
    </row>
    <row r="14" spans="1:20" s="315" customFormat="1" ht="21" customHeight="1" x14ac:dyDescent="0.15">
      <c r="A14" s="307" t="str">
        <f>IFERROR(IF(HLOOKUP($P$6,RangeUnitsetsMCEDUC,Q14,FALSE)=0,"",HLOOKUP($P$6,RangeUnitsetsMCEDUC,Q14,FALSE)),"")</f>
        <v/>
      </c>
      <c r="B14" s="308" t="str">
        <f>IFERROR(IF(VLOOKUP($A14,TableHandbook[],2,FALSE)=0,"",VLOOKUP($A14,TableHandbook[],2,FALSE)),"")</f>
        <v/>
      </c>
      <c r="C14" s="308" t="str">
        <f>IFERROR(IF(VLOOKUP($A14,TableHandbook[],3,FALSE)=0,"",VLOOKUP($A14,TableHandbook[],3,FALSE)),"")</f>
        <v/>
      </c>
      <c r="D14" s="309" t="str">
        <f>IFERROR(IF(VLOOKUP($A14,TableHandbook[],4,FALSE)=0,"",VLOOKUP($A14,TableHandbook[],4,FALSE)),"")</f>
        <v/>
      </c>
      <c r="E14" s="308" t="str">
        <f>IF(OR(A14="",A14="-"),"",E13)</f>
        <v/>
      </c>
      <c r="F14" s="310" t="str">
        <f>IFERROR(IF(VLOOKUP($A14,TableHandbook[],6,FALSE)=0,"",VLOOKUP($A14,TableHandbook[],6,FALSE)),"")</f>
        <v/>
      </c>
      <c r="G14" s="308" t="str">
        <f>IFERROR(IF(VLOOKUP($A14,TableHandbook[],5,FALSE)=0,"",VLOOKUP($A14,TableHandbook[],5,FALSE)),"")</f>
        <v/>
      </c>
      <c r="H14" s="311" t="str">
        <f>IFERROR(VLOOKUP($A14,TableHandbook[],H$2,FALSE),"")</f>
        <v/>
      </c>
      <c r="I14" s="312" t="str">
        <f>IFERROR(VLOOKUP($A14,TableHandbook[],I$2,FALSE),"")</f>
        <v/>
      </c>
      <c r="J14" s="311" t="str">
        <f>IFERROR(VLOOKUP($A14,TableHandbook[],J$2,FALSE),"")</f>
        <v/>
      </c>
      <c r="K14" s="312" t="str">
        <f>IFERROR(VLOOKUP($A14,TableHandbook[],K$2,FALSE),"")</f>
        <v/>
      </c>
      <c r="L14" s="311" t="str">
        <f>IFERROR(VLOOKUP($A14,TableHandbook[],L$2,FALSE),"")</f>
        <v/>
      </c>
      <c r="M14" s="312" t="str">
        <f>IFERROR(VLOOKUP($A14,TableHandbook[],M$2,FALSE),"")</f>
        <v/>
      </c>
      <c r="N14" s="311" t="str">
        <f>IFERROR(VLOOKUP($A14,TableHandbook[],N$2,FALSE),"")</f>
        <v/>
      </c>
      <c r="O14" s="312" t="str">
        <f>IFERROR(VLOOKUP($A14,TableHandbook[],O$2,FALSE),"")</f>
        <v/>
      </c>
      <c r="P14" s="23"/>
      <c r="Q14" s="313">
        <v>5</v>
      </c>
      <c r="R14" s="314"/>
      <c r="S14" s="314"/>
    </row>
    <row r="15" spans="1:20" s="315" customFormat="1" ht="6" customHeight="1" x14ac:dyDescent="0.15">
      <c r="A15" s="317"/>
      <c r="B15" s="318"/>
      <c r="C15" s="318"/>
      <c r="D15" s="319"/>
      <c r="E15" s="318"/>
      <c r="F15" s="320"/>
      <c r="G15" s="318"/>
      <c r="H15" s="321"/>
      <c r="I15" s="322"/>
      <c r="J15" s="321"/>
      <c r="K15" s="322"/>
      <c r="L15" s="321"/>
      <c r="M15" s="322"/>
      <c r="N15" s="321"/>
      <c r="O15" s="322"/>
      <c r="P15" s="107"/>
      <c r="Q15" s="313"/>
      <c r="R15" s="314"/>
      <c r="S15" s="314"/>
      <c r="T15" s="314"/>
    </row>
    <row r="16" spans="1:20" s="315" customFormat="1" ht="21" customHeight="1" x14ac:dyDescent="0.15">
      <c r="A16" s="307" t="str">
        <f>IFERROR(IF(HLOOKUP($P$6,RangeUnitsetsMCEDUC,Q16,FALSE)=0,"",HLOOKUP($P$6,RangeUnitsetsMCEDUC,Q16,FALSE)),"")</f>
        <v/>
      </c>
      <c r="B16" s="323" t="str">
        <f>IFERROR(IF(VLOOKUP($A16,TableHandbook[],2,FALSE)=0,"",VLOOKUP($A16,TableHandbook[],2,FALSE)),"")</f>
        <v/>
      </c>
      <c r="C16" s="323" t="str">
        <f>IFERROR(IF(VLOOKUP($A16,TableHandbook[],3,FALSE)=0,"",VLOOKUP($A16,TableHandbook[],3,FALSE)),"")</f>
        <v/>
      </c>
      <c r="D16" s="309" t="str">
        <f>IFERROR(IF(VLOOKUP($A16,TableHandbook[],4,FALSE)=0,"",VLOOKUP($A16,TableHandbook[],4,FALSE)),"")</f>
        <v/>
      </c>
      <c r="E16" s="308" t="str">
        <f>IF(OR(A16="",A16="--"),"",VLOOKUP($D$7,TableStudyPeriods[],4,FALSE))</f>
        <v/>
      </c>
      <c r="F16" s="310" t="str">
        <f>IFERROR(IF(VLOOKUP($A16,TableHandbook[],6,FALSE)=0,"",VLOOKUP($A16,TableHandbook[],6,FALSE)),"")</f>
        <v/>
      </c>
      <c r="G16" s="323" t="str">
        <f>IFERROR(IF(VLOOKUP($A16,TableHandbook[],5,FALSE)=0,"",VLOOKUP($A16,TableHandbook[],5,FALSE)),"")</f>
        <v/>
      </c>
      <c r="H16" s="324" t="str">
        <f>IFERROR(VLOOKUP($A16,TableHandbook[],H$2,FALSE),"")</f>
        <v/>
      </c>
      <c r="I16" s="325" t="str">
        <f>IFERROR(VLOOKUP($A16,TableHandbook[],I$2,FALSE),"")</f>
        <v/>
      </c>
      <c r="J16" s="324" t="str">
        <f>IFERROR(VLOOKUP($A16,TableHandbook[],J$2,FALSE),"")</f>
        <v/>
      </c>
      <c r="K16" s="325" t="str">
        <f>IFERROR(VLOOKUP($A16,TableHandbook[],K$2,FALSE),"")</f>
        <v/>
      </c>
      <c r="L16" s="324" t="str">
        <f>IFERROR(VLOOKUP($A16,TableHandbook[],L$2,FALSE),"")</f>
        <v/>
      </c>
      <c r="M16" s="325" t="str">
        <f>IFERROR(VLOOKUP($A16,TableHandbook[],M$2,FALSE),"")</f>
        <v/>
      </c>
      <c r="N16" s="324" t="str">
        <f>IFERROR(VLOOKUP($A16,TableHandbook[],N$2,FALSE),"")</f>
        <v/>
      </c>
      <c r="O16" s="325" t="str">
        <f>IFERROR(VLOOKUP($A16,TableHandbook[],O$2,FALSE),"")</f>
        <v/>
      </c>
      <c r="P16" s="24"/>
      <c r="Q16" s="313">
        <v>6</v>
      </c>
      <c r="R16" s="314"/>
      <c r="S16" s="314"/>
    </row>
    <row r="17" spans="1:20" s="327" customFormat="1" ht="21" customHeight="1" x14ac:dyDescent="0.15">
      <c r="A17" s="307" t="str">
        <f>IFERROR(IF(HLOOKUP($P$6,RangeUnitsetsMCEDUC,Q17,FALSE)=0,"",HLOOKUP($P$6,RangeUnitsetsMCEDUC,Q17,FALSE)),"")</f>
        <v/>
      </c>
      <c r="B17" s="323" t="str">
        <f>IFERROR(IF(VLOOKUP($A17,TableHandbook[],2,FALSE)=0,"",VLOOKUP($A17,TableHandbook[],2,FALSE)),"")</f>
        <v/>
      </c>
      <c r="C17" s="323" t="str">
        <f>IFERROR(IF(VLOOKUP($A17,TableHandbook[],3,FALSE)=0,"",VLOOKUP($A17,TableHandbook[],3,FALSE)),"")</f>
        <v/>
      </c>
      <c r="D17" s="309" t="str">
        <f>IFERROR(IF(VLOOKUP($A17,TableHandbook[],4,FALSE)=0,"",VLOOKUP($A17,TableHandbook[],4,FALSE)),"")</f>
        <v/>
      </c>
      <c r="E17" s="308" t="str">
        <f>IF(OR(A17="",A17="-"),"",E16)</f>
        <v/>
      </c>
      <c r="F17" s="310" t="str">
        <f>IFERROR(IF(VLOOKUP($A17,TableHandbook[],6,FALSE)=0,"",VLOOKUP($A17,TableHandbook[],6,FALSE)),"")</f>
        <v/>
      </c>
      <c r="G17" s="323" t="str">
        <f>IFERROR(IF(VLOOKUP($A17,TableHandbook[],5,FALSE)=0,"",VLOOKUP($A17,TableHandbook[],5,FALSE)),"")</f>
        <v/>
      </c>
      <c r="H17" s="324" t="str">
        <f>IFERROR(VLOOKUP($A17,TableHandbook[],H$2,FALSE),"")</f>
        <v/>
      </c>
      <c r="I17" s="325" t="str">
        <f>IFERROR(VLOOKUP($A17,TableHandbook[],I$2,FALSE),"")</f>
        <v/>
      </c>
      <c r="J17" s="324" t="str">
        <f>IFERROR(VLOOKUP($A17,TableHandbook[],J$2,FALSE),"")</f>
        <v/>
      </c>
      <c r="K17" s="325" t="str">
        <f>IFERROR(VLOOKUP($A17,TableHandbook[],K$2,FALSE),"")</f>
        <v/>
      </c>
      <c r="L17" s="324" t="str">
        <f>IFERROR(VLOOKUP($A17,TableHandbook[],L$2,FALSE),"")</f>
        <v/>
      </c>
      <c r="M17" s="325" t="str">
        <f>IFERROR(VLOOKUP($A17,TableHandbook[],M$2,FALSE),"")</f>
        <v/>
      </c>
      <c r="N17" s="324" t="str">
        <f>IFERROR(VLOOKUP($A17,TableHandbook[],N$2,FALSE),"")</f>
        <v/>
      </c>
      <c r="O17" s="325" t="str">
        <f>IFERROR(VLOOKUP($A17,TableHandbook[],O$2,FALSE),"")</f>
        <v/>
      </c>
      <c r="P17" s="24"/>
      <c r="Q17" s="313">
        <v>7</v>
      </c>
      <c r="R17" s="326"/>
      <c r="S17" s="326"/>
    </row>
    <row r="18" spans="1:20" s="315" customFormat="1" ht="6" customHeight="1" x14ac:dyDescent="0.15">
      <c r="A18" s="317"/>
      <c r="B18" s="318"/>
      <c r="C18" s="318"/>
      <c r="D18" s="319"/>
      <c r="E18" s="318"/>
      <c r="F18" s="320"/>
      <c r="G18" s="318"/>
      <c r="H18" s="321"/>
      <c r="I18" s="322"/>
      <c r="J18" s="321"/>
      <c r="K18" s="322"/>
      <c r="L18" s="321"/>
      <c r="M18" s="322"/>
      <c r="N18" s="321"/>
      <c r="O18" s="322"/>
      <c r="P18" s="107"/>
      <c r="Q18" s="313"/>
      <c r="R18" s="314"/>
      <c r="S18" s="314"/>
      <c r="T18" s="314"/>
    </row>
    <row r="19" spans="1:20" s="327" customFormat="1" ht="21" customHeight="1" x14ac:dyDescent="0.15">
      <c r="A19" s="307" t="str">
        <f>IFERROR(IF(HLOOKUP($P$6,RangeUnitsetsMCEDUC,Q19,FALSE)=0,"",HLOOKUP($P$6,RangeUnitsetsMCEDUC,Q19,FALSE)),"")</f>
        <v/>
      </c>
      <c r="B19" s="323" t="str">
        <f>IFERROR(IF(VLOOKUP($A19,TableHandbook[],2,FALSE)=0,"",VLOOKUP($A19,TableHandbook[],2,FALSE)),"")</f>
        <v/>
      </c>
      <c r="C19" s="323" t="str">
        <f>IFERROR(IF(VLOOKUP($A19,TableHandbook[],3,FALSE)=0,"",VLOOKUP($A19,TableHandbook[],3,FALSE)),"")</f>
        <v/>
      </c>
      <c r="D19" s="309" t="str">
        <f>IFERROR(IF(VLOOKUP($A19,TableHandbook[],4,FALSE)=0,"",VLOOKUP($A19,TableHandbook[],4,FALSE)),"")</f>
        <v/>
      </c>
      <c r="E19" s="308" t="str">
        <f>IF(OR(A19="",A19="--"),"",VLOOKUP($D$7,TableStudyPeriods[],5,FALSE))</f>
        <v/>
      </c>
      <c r="F19" s="310" t="str">
        <f>IFERROR(IF(VLOOKUP($A19,TableHandbook[],6,FALSE)=0,"",VLOOKUP($A19,TableHandbook[],6,FALSE)),"")</f>
        <v/>
      </c>
      <c r="G19" s="323" t="str">
        <f>IFERROR(IF(VLOOKUP($A19,TableHandbook[],5,FALSE)=0,"",VLOOKUP($A19,TableHandbook[],5,FALSE)),"")</f>
        <v/>
      </c>
      <c r="H19" s="324" t="str">
        <f>IFERROR(VLOOKUP($A19,TableHandbook[],H$2,FALSE),"")</f>
        <v/>
      </c>
      <c r="I19" s="325" t="str">
        <f>IFERROR(VLOOKUP($A19,TableHandbook[],I$2,FALSE),"")</f>
        <v/>
      </c>
      <c r="J19" s="324" t="str">
        <f>IFERROR(VLOOKUP($A19,TableHandbook[],J$2,FALSE),"")</f>
        <v/>
      </c>
      <c r="K19" s="325" t="str">
        <f>IFERROR(VLOOKUP($A19,TableHandbook[],K$2,FALSE),"")</f>
        <v/>
      </c>
      <c r="L19" s="324" t="str">
        <f>IFERROR(VLOOKUP($A19,TableHandbook[],L$2,FALSE),"")</f>
        <v/>
      </c>
      <c r="M19" s="325" t="str">
        <f>IFERROR(VLOOKUP($A19,TableHandbook[],M$2,FALSE),"")</f>
        <v/>
      </c>
      <c r="N19" s="324" t="str">
        <f>IFERROR(VLOOKUP($A19,TableHandbook[],N$2,FALSE),"")</f>
        <v/>
      </c>
      <c r="O19" s="325" t="str">
        <f>IFERROR(VLOOKUP($A19,TableHandbook[],O$2,FALSE),"")</f>
        <v/>
      </c>
      <c r="P19" s="24"/>
      <c r="Q19" s="313">
        <v>8</v>
      </c>
      <c r="R19" s="326"/>
      <c r="S19" s="326"/>
    </row>
    <row r="20" spans="1:20" s="327" customFormat="1" ht="21" customHeight="1" x14ac:dyDescent="0.15">
      <c r="A20" s="307" t="str">
        <f>IFERROR(IF(HLOOKUP($P$6,RangeUnitsetsMCEDUC,Q20,FALSE)=0,"",HLOOKUP($P$6,RangeUnitsetsMCEDUC,Q20,FALSE)),"")</f>
        <v/>
      </c>
      <c r="B20" s="323" t="str">
        <f>IFERROR(IF(VLOOKUP($A20,TableHandbook[],2,FALSE)=0,"",VLOOKUP($A20,TableHandbook[],2,FALSE)),"")</f>
        <v/>
      </c>
      <c r="C20" s="323" t="str">
        <f>IFERROR(IF(VLOOKUP($A20,TableHandbook[],3,FALSE)=0,"",VLOOKUP($A20,TableHandbook[],3,FALSE)),"")</f>
        <v/>
      </c>
      <c r="D20" s="328" t="str">
        <f>IFERROR(IF(VLOOKUP($A20,TableHandbook[],4,FALSE)=0,"",VLOOKUP($A20,TableHandbook[],4,FALSE)),"")</f>
        <v/>
      </c>
      <c r="E20" s="323" t="str">
        <f>IF(OR(A20="",A20="-"),"",E19)</f>
        <v/>
      </c>
      <c r="F20" s="310" t="str">
        <f>IFERROR(IF(VLOOKUP($A20,TableHandbook[],6,FALSE)=0,"",VLOOKUP($A20,TableHandbook[],6,FALSE)),"")</f>
        <v/>
      </c>
      <c r="G20" s="323" t="str">
        <f>IFERROR(IF(VLOOKUP($A20,TableHandbook[],5,FALSE)=0,"",VLOOKUP($A20,TableHandbook[],5,FALSE)),"")</f>
        <v/>
      </c>
      <c r="H20" s="324" t="str">
        <f>IFERROR(VLOOKUP($A20,TableHandbook[],H$2,FALSE),"")</f>
        <v/>
      </c>
      <c r="I20" s="325" t="str">
        <f>IFERROR(VLOOKUP($A20,TableHandbook[],I$2,FALSE),"")</f>
        <v/>
      </c>
      <c r="J20" s="324" t="str">
        <f>IFERROR(VLOOKUP($A20,TableHandbook[],J$2,FALSE),"")</f>
        <v/>
      </c>
      <c r="K20" s="325" t="str">
        <f>IFERROR(VLOOKUP($A20,TableHandbook[],K$2,FALSE),"")</f>
        <v/>
      </c>
      <c r="L20" s="324" t="str">
        <f>IFERROR(VLOOKUP($A20,TableHandbook[],L$2,FALSE),"")</f>
        <v/>
      </c>
      <c r="M20" s="325" t="str">
        <f>IFERROR(VLOOKUP($A20,TableHandbook[],M$2,FALSE),"")</f>
        <v/>
      </c>
      <c r="N20" s="324" t="str">
        <f>IFERROR(VLOOKUP($A20,TableHandbook[],N$2,FALSE),"")</f>
        <v/>
      </c>
      <c r="O20" s="325" t="str">
        <f>IFERROR(VLOOKUP($A20,TableHandbook[],O$2,FALSE),"")</f>
        <v/>
      </c>
      <c r="P20" s="24"/>
      <c r="Q20" s="313">
        <v>9</v>
      </c>
      <c r="R20" s="326"/>
      <c r="S20" s="326"/>
    </row>
    <row r="21" spans="1:20" ht="16.5" customHeight="1" x14ac:dyDescent="0.25">
      <c r="A21" s="329"/>
      <c r="B21" s="329"/>
      <c r="C21" s="329"/>
      <c r="D21" s="330"/>
      <c r="E21" s="330"/>
      <c r="F21" s="331"/>
      <c r="G21" s="331"/>
      <c r="H21" s="331"/>
      <c r="I21" s="331"/>
      <c r="J21" s="331"/>
      <c r="K21" s="331"/>
      <c r="L21" s="331"/>
      <c r="M21" s="331"/>
      <c r="N21" s="331"/>
      <c r="O21" s="331"/>
      <c r="P21" s="331"/>
      <c r="Q21" s="273"/>
    </row>
    <row r="22" spans="1:20" s="341" customFormat="1" ht="20.25" x14ac:dyDescent="0.25">
      <c r="A22" s="332" t="s">
        <v>45</v>
      </c>
      <c r="B22" s="333"/>
      <c r="C22" s="333"/>
      <c r="D22" s="334"/>
      <c r="E22" s="335"/>
      <c r="F22" s="335"/>
      <c r="G22" s="335"/>
      <c r="H22" s="336" t="str">
        <f>H8</f>
        <v>2025 Availabilities</v>
      </c>
      <c r="I22" s="337"/>
      <c r="J22" s="337"/>
      <c r="K22" s="337"/>
      <c r="L22" s="337"/>
      <c r="M22" s="337"/>
      <c r="N22" s="338"/>
      <c r="O22" s="339"/>
      <c r="P22" s="340"/>
      <c r="Q22" s="273"/>
    </row>
    <row r="23" spans="1:20" ht="21" customHeight="1" x14ac:dyDescent="0.25">
      <c r="A23" s="295"/>
      <c r="B23" s="295"/>
      <c r="C23" s="295"/>
      <c r="D23" s="296" t="s">
        <v>3</v>
      </c>
      <c r="E23" s="304" t="s">
        <v>21</v>
      </c>
      <c r="F23" s="295" t="s">
        <v>44</v>
      </c>
      <c r="G23" s="295" t="s">
        <v>23</v>
      </c>
      <c r="H23" s="305" t="str">
        <f>H9</f>
        <v>SSP1 BEN</v>
      </c>
      <c r="I23" s="306" t="str">
        <f t="shared" ref="I23:P23" si="0">I9</f>
        <v>SSP1 FO</v>
      </c>
      <c r="J23" s="305" t="str">
        <f t="shared" si="0"/>
        <v>SSP2 BEN</v>
      </c>
      <c r="K23" s="306" t="str">
        <f t="shared" si="0"/>
        <v>SSP2 FO</v>
      </c>
      <c r="L23" s="305" t="str">
        <f t="shared" si="0"/>
        <v>SSP3 BEN</v>
      </c>
      <c r="M23" s="306" t="str">
        <f t="shared" si="0"/>
        <v>SSP3 FO</v>
      </c>
      <c r="N23" s="305" t="str">
        <f t="shared" si="0"/>
        <v>SSP4 BEN</v>
      </c>
      <c r="O23" s="306" t="str">
        <f t="shared" si="0"/>
        <v>SSP4 FO</v>
      </c>
      <c r="P23" s="295" t="str">
        <f t="shared" si="0"/>
        <v>Notes / Progress</v>
      </c>
      <c r="Q23" s="313"/>
    </row>
    <row r="24" spans="1:20" x14ac:dyDescent="0.25">
      <c r="A24" s="342" t="str">
        <f t="shared" ref="A24:A33" si="1">IFERROR(IF(HLOOKUP($P$6,RangeUnitsetsMCEDUC,Q24,FALSE)=0,"",HLOOKUP($P$6,RangeUnitsetsMCEDUC,Q24,FALSE)),"")</f>
        <v/>
      </c>
      <c r="B24" s="343" t="str">
        <f>IFERROR(IF(VLOOKUP($A24,TableHandbook[],2,FALSE)=0,"",VLOOKUP($A24,TableHandbook[],2,FALSE)),"")</f>
        <v/>
      </c>
      <c r="C24" s="344" t="str">
        <f>IFERROR(IF(VLOOKUP($A24,TableHandbook[],3,FALSE)=0,"",VLOOKUP($A24,TableHandbook[],3,FALSE)),"")</f>
        <v/>
      </c>
      <c r="D24" s="344" t="str">
        <f>IFERROR(IF(VLOOKUP($A24,TableHandbook[],4,FALSE)=0,"",VLOOKUP($A24,TableHandbook[],4,FALSE)),"")</f>
        <v/>
      </c>
      <c r="E24" s="345"/>
      <c r="F24" s="346" t="str">
        <f>IFERROR(IF(VLOOKUP($A24,TableHandbook[],6,FALSE)=0,"",VLOOKUP($A24,TableHandbook[],6,FALSE)),"")</f>
        <v/>
      </c>
      <c r="G24" s="346" t="str">
        <f>IFERROR(IF(VLOOKUP($A24,TableHandbook[],5,FALSE)=0,"",VLOOKUP($A24,TableHandbook[],5,FALSE)),"")</f>
        <v/>
      </c>
      <c r="H24" s="347" t="str">
        <f>IFERROR(VLOOKUP($A24,TableHandbook[],H$2,FALSE),"")</f>
        <v/>
      </c>
      <c r="I24" s="348" t="str">
        <f>IFERROR(VLOOKUP($A24,TableHandbook[],I$2,FALSE),"")</f>
        <v/>
      </c>
      <c r="J24" s="349" t="str">
        <f>IFERROR(VLOOKUP($A24,TableHandbook[],J$2,FALSE),"")</f>
        <v/>
      </c>
      <c r="K24" s="348" t="str">
        <f>IFERROR(VLOOKUP($A24,TableHandbook[],K$2,FALSE),"")</f>
        <v/>
      </c>
      <c r="L24" s="349" t="str">
        <f>IFERROR(VLOOKUP($A24,TableHandbook[],L$2,FALSE),"")</f>
        <v/>
      </c>
      <c r="M24" s="348" t="str">
        <f>IFERROR(VLOOKUP($A24,TableHandbook[],M$2,FALSE),"")</f>
        <v/>
      </c>
      <c r="N24" s="349" t="str">
        <f>IFERROR(VLOOKUP($A24,TableHandbook[],N$2,FALSE),"")</f>
        <v/>
      </c>
      <c r="O24" s="348" t="str">
        <f>IFERROR(VLOOKUP($A24,TableHandbook[],O$2,FALSE),"")</f>
        <v/>
      </c>
      <c r="P24" s="24"/>
      <c r="Q24" s="313">
        <v>10</v>
      </c>
    </row>
    <row r="25" spans="1:20" x14ac:dyDescent="0.25">
      <c r="A25" s="342" t="str">
        <f t="shared" si="1"/>
        <v/>
      </c>
      <c r="B25" s="343" t="str">
        <f>IFERROR(IF(VLOOKUP($A25,TableHandbook[],2,FALSE)=0,"",VLOOKUP($A25,TableHandbook[],2,FALSE)),"")</f>
        <v/>
      </c>
      <c r="C25" s="344" t="str">
        <f>IFERROR(IF(VLOOKUP($A25,TableHandbook[],3,FALSE)=0,"",VLOOKUP($A25,TableHandbook[],3,FALSE)),"")</f>
        <v/>
      </c>
      <c r="D25" s="344" t="str">
        <f>IFERROR(IF(VLOOKUP($A25,TableHandbook[],4,FALSE)=0,"",VLOOKUP($A25,TableHandbook[],4,FALSE)),"")</f>
        <v/>
      </c>
      <c r="E25" s="345"/>
      <c r="F25" s="346" t="str">
        <f>IFERROR(IF(VLOOKUP($A25,TableHandbook[],6,FALSE)=0,"",VLOOKUP($A25,TableHandbook[],6,FALSE)),"")</f>
        <v/>
      </c>
      <c r="G25" s="346" t="str">
        <f>IFERROR(IF(VLOOKUP($A25,TableHandbook[],5,FALSE)=0,"",VLOOKUP($A25,TableHandbook[],5,FALSE)),"")</f>
        <v/>
      </c>
      <c r="H25" s="350" t="str">
        <f>IFERROR(VLOOKUP($A25,TableHandbook[],H$2,FALSE),"")</f>
        <v/>
      </c>
      <c r="I25" s="351" t="str">
        <f>IFERROR(VLOOKUP($A25,TableHandbook[],I$2,FALSE),"")</f>
        <v/>
      </c>
      <c r="J25" s="352" t="str">
        <f>IFERROR(VLOOKUP($A25,TableHandbook[],J$2,FALSE),"")</f>
        <v/>
      </c>
      <c r="K25" s="351" t="str">
        <f>IFERROR(VLOOKUP($A25,TableHandbook[],K$2,FALSE),"")</f>
        <v/>
      </c>
      <c r="L25" s="352" t="str">
        <f>IFERROR(VLOOKUP($A25,TableHandbook[],L$2,FALSE),"")</f>
        <v/>
      </c>
      <c r="M25" s="351" t="str">
        <f>IFERROR(VLOOKUP($A25,TableHandbook[],M$2,FALSE),"")</f>
        <v/>
      </c>
      <c r="N25" s="352" t="str">
        <f>IFERROR(VLOOKUP($A25,TableHandbook[],N$2,FALSE),"")</f>
        <v/>
      </c>
      <c r="O25" s="351" t="str">
        <f>IFERROR(VLOOKUP($A25,TableHandbook[],O$2,FALSE),"")</f>
        <v/>
      </c>
      <c r="P25" s="24"/>
      <c r="Q25" s="313">
        <v>11</v>
      </c>
    </row>
    <row r="26" spans="1:20" x14ac:dyDescent="0.25">
      <c r="A26" s="342" t="str">
        <f t="shared" si="1"/>
        <v/>
      </c>
      <c r="B26" s="343" t="str">
        <f>IFERROR(IF(VLOOKUP($A26,TableHandbook[],2,FALSE)=0,"",VLOOKUP($A26,TableHandbook[],2,FALSE)),"")</f>
        <v/>
      </c>
      <c r="C26" s="344" t="str">
        <f>IFERROR(IF(VLOOKUP($A26,TableHandbook[],3,FALSE)=0,"",VLOOKUP($A26,TableHandbook[],3,FALSE)),"")</f>
        <v/>
      </c>
      <c r="D26" s="344" t="str">
        <f>IFERROR(IF(VLOOKUP($A26,TableHandbook[],4,FALSE)=0,"",VLOOKUP($A26,TableHandbook[],4,FALSE)),"")</f>
        <v/>
      </c>
      <c r="E26" s="345"/>
      <c r="F26" s="346" t="str">
        <f>IFERROR(IF(VLOOKUP($A26,TableHandbook[],6,FALSE)=0,"",VLOOKUP($A26,TableHandbook[],6,FALSE)),"")</f>
        <v/>
      </c>
      <c r="G26" s="346" t="str">
        <f>IFERROR(IF(VLOOKUP($A26,TableHandbook[],5,FALSE)=0,"",VLOOKUP($A26,TableHandbook[],5,FALSE)),"")</f>
        <v/>
      </c>
      <c r="H26" s="350" t="str">
        <f>IFERROR(VLOOKUP($A26,TableHandbook[],H$2,FALSE),"")</f>
        <v/>
      </c>
      <c r="I26" s="351" t="str">
        <f>IFERROR(VLOOKUP($A26,TableHandbook[],I$2,FALSE),"")</f>
        <v/>
      </c>
      <c r="J26" s="352" t="str">
        <f>IFERROR(VLOOKUP($A26,TableHandbook[],J$2,FALSE),"")</f>
        <v/>
      </c>
      <c r="K26" s="351" t="str">
        <f>IFERROR(VLOOKUP($A26,TableHandbook[],K$2,FALSE),"")</f>
        <v/>
      </c>
      <c r="L26" s="352" t="str">
        <f>IFERROR(VLOOKUP($A26,TableHandbook[],L$2,FALSE),"")</f>
        <v/>
      </c>
      <c r="M26" s="351" t="str">
        <f>IFERROR(VLOOKUP($A26,TableHandbook[],M$2,FALSE),"")</f>
        <v/>
      </c>
      <c r="N26" s="352" t="str">
        <f>IFERROR(VLOOKUP($A26,TableHandbook[],N$2,FALSE),"")</f>
        <v/>
      </c>
      <c r="O26" s="351" t="str">
        <f>IFERROR(VLOOKUP($A26,TableHandbook[],O$2,FALSE),"")</f>
        <v/>
      </c>
      <c r="P26" s="24"/>
      <c r="Q26" s="313">
        <v>12</v>
      </c>
    </row>
    <row r="27" spans="1:20" x14ac:dyDescent="0.25">
      <c r="A27" s="342" t="str">
        <f t="shared" si="1"/>
        <v/>
      </c>
      <c r="B27" s="343" t="str">
        <f>IFERROR(IF(VLOOKUP($A27,TableHandbook[],2,FALSE)=0,"",VLOOKUP($A27,TableHandbook[],2,FALSE)),"")</f>
        <v/>
      </c>
      <c r="C27" s="344" t="str">
        <f>IFERROR(IF(VLOOKUP($A27,TableHandbook[],3,FALSE)=0,"",VLOOKUP($A27,TableHandbook[],3,FALSE)),"")</f>
        <v/>
      </c>
      <c r="D27" s="344" t="str">
        <f>IFERROR(IF(VLOOKUP($A27,TableHandbook[],4,FALSE)=0,"",VLOOKUP($A27,TableHandbook[],4,FALSE)),"")</f>
        <v/>
      </c>
      <c r="E27" s="345"/>
      <c r="F27" s="346" t="str">
        <f>IFERROR(IF(VLOOKUP($A27,TableHandbook[],6,FALSE)=0,"",VLOOKUP($A27,TableHandbook[],6,FALSE)),"")</f>
        <v/>
      </c>
      <c r="G27" s="346" t="str">
        <f>IFERROR(IF(VLOOKUP($A27,TableHandbook[],5,FALSE)=0,"",VLOOKUP($A27,TableHandbook[],5,FALSE)),"")</f>
        <v/>
      </c>
      <c r="H27" s="350" t="str">
        <f>IFERROR(VLOOKUP($A27,TableHandbook[],H$2,FALSE),"")</f>
        <v/>
      </c>
      <c r="I27" s="351" t="str">
        <f>IFERROR(VLOOKUP($A27,TableHandbook[],I$2,FALSE),"")</f>
        <v/>
      </c>
      <c r="J27" s="352" t="str">
        <f>IFERROR(VLOOKUP($A27,TableHandbook[],J$2,FALSE),"")</f>
        <v/>
      </c>
      <c r="K27" s="351" t="str">
        <f>IFERROR(VLOOKUP($A27,TableHandbook[],K$2,FALSE),"")</f>
        <v/>
      </c>
      <c r="L27" s="352" t="str">
        <f>IFERROR(VLOOKUP($A27,TableHandbook[],L$2,FALSE),"")</f>
        <v/>
      </c>
      <c r="M27" s="351" t="str">
        <f>IFERROR(VLOOKUP($A27,TableHandbook[],M$2,FALSE),"")</f>
        <v/>
      </c>
      <c r="N27" s="352" t="str">
        <f>IFERROR(VLOOKUP($A27,TableHandbook[],N$2,FALSE),"")</f>
        <v/>
      </c>
      <c r="O27" s="351" t="str">
        <f>IFERROR(VLOOKUP($A27,TableHandbook[],O$2,FALSE),"")</f>
        <v/>
      </c>
      <c r="P27" s="24"/>
      <c r="Q27" s="313">
        <v>13</v>
      </c>
    </row>
    <row r="28" spans="1:20" x14ac:dyDescent="0.25">
      <c r="A28" s="342" t="str">
        <f t="shared" si="1"/>
        <v/>
      </c>
      <c r="B28" s="343" t="str">
        <f>IFERROR(IF(VLOOKUP($A28,TableHandbook[],2,FALSE)=0,"",VLOOKUP($A28,TableHandbook[],2,FALSE)),"")</f>
        <v/>
      </c>
      <c r="C28" s="344" t="str">
        <f>IFERROR(IF(VLOOKUP($A28,TableHandbook[],3,FALSE)=0,"",VLOOKUP($A28,TableHandbook[],3,FALSE)),"")</f>
        <v/>
      </c>
      <c r="D28" s="344" t="str">
        <f>IFERROR(IF(VLOOKUP($A28,TableHandbook[],4,FALSE)=0,"",VLOOKUP($A28,TableHandbook[],4,FALSE)),"")</f>
        <v/>
      </c>
      <c r="E28" s="345"/>
      <c r="F28" s="346" t="str">
        <f>IFERROR(IF(VLOOKUP($A28,TableHandbook[],6,FALSE)=0,"",VLOOKUP($A28,TableHandbook[],6,FALSE)),"")</f>
        <v/>
      </c>
      <c r="G28" s="346" t="str">
        <f>IFERROR(IF(VLOOKUP($A28,TableHandbook[],5,FALSE)=0,"",VLOOKUP($A28,TableHandbook[],5,FALSE)),"")</f>
        <v/>
      </c>
      <c r="H28" s="347" t="str">
        <f>IFERROR(VLOOKUP($A28,TableHandbook[],H$2,FALSE),"")</f>
        <v/>
      </c>
      <c r="I28" s="348" t="str">
        <f>IFERROR(VLOOKUP($A28,TableHandbook[],I$2,FALSE),"")</f>
        <v/>
      </c>
      <c r="J28" s="349" t="str">
        <f>IFERROR(VLOOKUP($A28,TableHandbook[],J$2,FALSE),"")</f>
        <v/>
      </c>
      <c r="K28" s="348" t="str">
        <f>IFERROR(VLOOKUP($A28,TableHandbook[],K$2,FALSE),"")</f>
        <v/>
      </c>
      <c r="L28" s="349" t="str">
        <f>IFERROR(VLOOKUP($A28,TableHandbook[],L$2,FALSE),"")</f>
        <v/>
      </c>
      <c r="M28" s="348" t="str">
        <f>IFERROR(VLOOKUP($A28,TableHandbook[],M$2,FALSE),"")</f>
        <v/>
      </c>
      <c r="N28" s="349" t="str">
        <f>IFERROR(VLOOKUP($A28,TableHandbook[],N$2,FALSE),"")</f>
        <v/>
      </c>
      <c r="O28" s="348" t="str">
        <f>IFERROR(VLOOKUP($A28,TableHandbook[],O$2,FALSE),"")</f>
        <v/>
      </c>
      <c r="P28" s="24"/>
      <c r="Q28" s="313">
        <v>14</v>
      </c>
    </row>
    <row r="29" spans="1:20" x14ac:dyDescent="0.25">
      <c r="A29" s="342" t="str">
        <f t="shared" si="1"/>
        <v/>
      </c>
      <c r="B29" s="343" t="str">
        <f>IFERROR(IF(VLOOKUP($A29,TableHandbook[],2,FALSE)=0,"",VLOOKUP($A29,TableHandbook[],2,FALSE)),"")</f>
        <v/>
      </c>
      <c r="C29" s="344" t="str">
        <f>IFERROR(IF(VLOOKUP($A29,TableHandbook[],3,FALSE)=0,"",VLOOKUP($A29,TableHandbook[],3,FALSE)),"")</f>
        <v/>
      </c>
      <c r="D29" s="344" t="str">
        <f>IFERROR(IF(VLOOKUP($A29,TableHandbook[],4,FALSE)=0,"",VLOOKUP($A29,TableHandbook[],4,FALSE)),"")</f>
        <v/>
      </c>
      <c r="E29" s="345"/>
      <c r="F29" s="346" t="str">
        <f>IFERROR(IF(VLOOKUP($A29,TableHandbook[],6,FALSE)=0,"",VLOOKUP($A29,TableHandbook[],6,FALSE)),"")</f>
        <v/>
      </c>
      <c r="G29" s="346" t="str">
        <f>IFERROR(IF(VLOOKUP($A29,TableHandbook[],5,FALSE)=0,"",VLOOKUP($A29,TableHandbook[],5,FALSE)),"")</f>
        <v/>
      </c>
      <c r="H29" s="347" t="str">
        <f>IFERROR(VLOOKUP($A29,TableHandbook[],H$2,FALSE),"")</f>
        <v/>
      </c>
      <c r="I29" s="348" t="str">
        <f>IFERROR(VLOOKUP($A29,TableHandbook[],I$2,FALSE),"")</f>
        <v/>
      </c>
      <c r="J29" s="349" t="str">
        <f>IFERROR(VLOOKUP($A29,TableHandbook[],J$2,FALSE),"")</f>
        <v/>
      </c>
      <c r="K29" s="348" t="str">
        <f>IFERROR(VLOOKUP($A29,TableHandbook[],K$2,FALSE),"")</f>
        <v/>
      </c>
      <c r="L29" s="349" t="str">
        <f>IFERROR(VLOOKUP($A29,TableHandbook[],L$2,FALSE),"")</f>
        <v/>
      </c>
      <c r="M29" s="348" t="str">
        <f>IFERROR(VLOOKUP($A29,TableHandbook[],M$2,FALSE),"")</f>
        <v/>
      </c>
      <c r="N29" s="349" t="str">
        <f>IFERROR(VLOOKUP($A29,TableHandbook[],N$2,FALSE),"")</f>
        <v/>
      </c>
      <c r="O29" s="348" t="str">
        <f>IFERROR(VLOOKUP($A29,TableHandbook[],O$2,FALSE),"")</f>
        <v/>
      </c>
      <c r="P29" s="24"/>
      <c r="Q29" s="313">
        <v>15</v>
      </c>
    </row>
    <row r="30" spans="1:20" x14ac:dyDescent="0.25">
      <c r="A30" s="342" t="str">
        <f t="shared" si="1"/>
        <v/>
      </c>
      <c r="B30" s="343" t="str">
        <f>IFERROR(IF(VLOOKUP($A30,TableHandbook[],2,FALSE)=0,"",VLOOKUP($A30,TableHandbook[],2,FALSE)),"")</f>
        <v/>
      </c>
      <c r="C30" s="344" t="str">
        <f>IFERROR(IF(VLOOKUP($A30,TableHandbook[],3,FALSE)=0,"",VLOOKUP($A30,TableHandbook[],3,FALSE)),"")</f>
        <v/>
      </c>
      <c r="D30" s="344" t="str">
        <f>IFERROR(IF(VLOOKUP($A30,TableHandbook[],4,FALSE)=0,"",VLOOKUP($A30,TableHandbook[],4,FALSE)),"")</f>
        <v/>
      </c>
      <c r="E30" s="345"/>
      <c r="F30" s="346" t="str">
        <f>IFERROR(IF(VLOOKUP($A30,TableHandbook[],6,FALSE)=0,"",VLOOKUP($A30,TableHandbook[],6,FALSE)),"")</f>
        <v/>
      </c>
      <c r="G30" s="346" t="str">
        <f>IFERROR(IF(VLOOKUP($A30,TableHandbook[],5,FALSE)=0,"",VLOOKUP($A30,TableHandbook[],5,FALSE)),"")</f>
        <v/>
      </c>
      <c r="H30" s="347" t="str">
        <f>IFERROR(VLOOKUP($A30,TableHandbook[],H$2,FALSE),"")</f>
        <v/>
      </c>
      <c r="I30" s="348" t="str">
        <f>IFERROR(VLOOKUP($A30,TableHandbook[],I$2,FALSE),"")</f>
        <v/>
      </c>
      <c r="J30" s="349" t="str">
        <f>IFERROR(VLOOKUP($A30,TableHandbook[],J$2,FALSE),"")</f>
        <v/>
      </c>
      <c r="K30" s="348" t="str">
        <f>IFERROR(VLOOKUP($A30,TableHandbook[],K$2,FALSE),"")</f>
        <v/>
      </c>
      <c r="L30" s="349" t="str">
        <f>IFERROR(VLOOKUP($A30,TableHandbook[],L$2,FALSE),"")</f>
        <v/>
      </c>
      <c r="M30" s="348" t="str">
        <f>IFERROR(VLOOKUP($A30,TableHandbook[],M$2,FALSE),"")</f>
        <v/>
      </c>
      <c r="N30" s="349" t="str">
        <f>IFERROR(VLOOKUP($A30,TableHandbook[],N$2,FALSE),"")</f>
        <v/>
      </c>
      <c r="O30" s="348" t="str">
        <f>IFERROR(VLOOKUP($A30,TableHandbook[],O$2,FALSE),"")</f>
        <v/>
      </c>
      <c r="P30" s="24"/>
      <c r="Q30" s="313">
        <v>16</v>
      </c>
    </row>
    <row r="31" spans="1:20" x14ac:dyDescent="0.25">
      <c r="A31" s="342" t="str">
        <f t="shared" ref="A31" si="2">IFERROR(IF(HLOOKUP($P$6,RangeUnitsetsMCEDUC,Q31,FALSE)=0,"",HLOOKUP($P$6,RangeUnitsetsMCEDUC,Q31,FALSE)),"")</f>
        <v/>
      </c>
      <c r="B31" s="343" t="str">
        <f>IFERROR(IF(VLOOKUP($A31,TableHandbook[],2,FALSE)=0,"",VLOOKUP($A31,TableHandbook[],2,FALSE)),"")</f>
        <v/>
      </c>
      <c r="C31" s="344" t="str">
        <f>IFERROR(IF(VLOOKUP($A31,TableHandbook[],3,FALSE)=0,"",VLOOKUP($A31,TableHandbook[],3,FALSE)),"")</f>
        <v/>
      </c>
      <c r="D31" s="344" t="str">
        <f>IFERROR(IF(VLOOKUP($A31,TableHandbook[],4,FALSE)=0,"",VLOOKUP($A31,TableHandbook[],4,FALSE)),"")</f>
        <v/>
      </c>
      <c r="E31" s="345"/>
      <c r="F31" s="346" t="str">
        <f>IFERROR(IF(VLOOKUP($A31,TableHandbook[],6,FALSE)=0,"",VLOOKUP($A31,TableHandbook[],6,FALSE)),"")</f>
        <v/>
      </c>
      <c r="G31" s="346" t="str">
        <f>IFERROR(IF(VLOOKUP($A31,TableHandbook[],5,FALSE)=0,"",VLOOKUP($A31,TableHandbook[],5,FALSE)),"")</f>
        <v/>
      </c>
      <c r="H31" s="347" t="str">
        <f>IFERROR(VLOOKUP($A31,TableHandbook[],H$2,FALSE),"")</f>
        <v/>
      </c>
      <c r="I31" s="348" t="str">
        <f>IFERROR(VLOOKUP($A31,TableHandbook[],I$2,FALSE),"")</f>
        <v/>
      </c>
      <c r="J31" s="349" t="str">
        <f>IFERROR(VLOOKUP($A31,TableHandbook[],J$2,FALSE),"")</f>
        <v/>
      </c>
      <c r="K31" s="348" t="str">
        <f>IFERROR(VLOOKUP($A31,TableHandbook[],K$2,FALSE),"")</f>
        <v/>
      </c>
      <c r="L31" s="349" t="str">
        <f>IFERROR(VLOOKUP($A31,TableHandbook[],L$2,FALSE),"")</f>
        <v/>
      </c>
      <c r="M31" s="348" t="str">
        <f>IFERROR(VLOOKUP($A31,TableHandbook[],M$2,FALSE),"")</f>
        <v/>
      </c>
      <c r="N31" s="349" t="str">
        <f>IFERROR(VLOOKUP($A31,TableHandbook[],N$2,FALSE),"")</f>
        <v/>
      </c>
      <c r="O31" s="348" t="str">
        <f>IFERROR(VLOOKUP($A31,TableHandbook[],O$2,FALSE),"")</f>
        <v/>
      </c>
      <c r="P31" s="24"/>
      <c r="Q31" s="313">
        <v>17</v>
      </c>
    </row>
    <row r="32" spans="1:20" x14ac:dyDescent="0.25">
      <c r="A32" s="342" t="str">
        <f t="shared" si="1"/>
        <v/>
      </c>
      <c r="B32" s="343" t="str">
        <f>IFERROR(IF(VLOOKUP($A32,TableHandbook[],2,FALSE)=0,"",VLOOKUP($A32,TableHandbook[],2,FALSE)),"")</f>
        <v/>
      </c>
      <c r="C32" s="344" t="str">
        <f>IFERROR(IF(VLOOKUP($A32,TableHandbook[],3,FALSE)=0,"",VLOOKUP($A32,TableHandbook[],3,FALSE)),"")</f>
        <v/>
      </c>
      <c r="D32" s="344" t="str">
        <f>IFERROR(IF(VLOOKUP($A32,TableHandbook[],4,FALSE)=0,"",VLOOKUP($A32,TableHandbook[],4,FALSE)),"")</f>
        <v/>
      </c>
      <c r="E32" s="345"/>
      <c r="F32" s="346" t="str">
        <f>IFERROR(IF(VLOOKUP($A32,TableHandbook[],6,FALSE)=0,"",VLOOKUP($A32,TableHandbook[],6,FALSE)),"")</f>
        <v/>
      </c>
      <c r="G32" s="346" t="str">
        <f>IFERROR(IF(VLOOKUP($A32,TableHandbook[],5,FALSE)=0,"",VLOOKUP($A32,TableHandbook[],5,FALSE)),"")</f>
        <v/>
      </c>
      <c r="H32" s="350" t="str">
        <f>IFERROR(VLOOKUP($A32,TableHandbook[],H$2,FALSE),"")</f>
        <v/>
      </c>
      <c r="I32" s="351" t="str">
        <f>IFERROR(VLOOKUP($A32,TableHandbook[],I$2,FALSE),"")</f>
        <v/>
      </c>
      <c r="J32" s="352" t="str">
        <f>IFERROR(VLOOKUP($A32,TableHandbook[],J$2,FALSE),"")</f>
        <v/>
      </c>
      <c r="K32" s="351" t="str">
        <f>IFERROR(VLOOKUP($A32,TableHandbook[],K$2,FALSE),"")</f>
        <v/>
      </c>
      <c r="L32" s="352" t="str">
        <f>IFERROR(VLOOKUP($A32,TableHandbook[],L$2,FALSE),"")</f>
        <v/>
      </c>
      <c r="M32" s="351" t="str">
        <f>IFERROR(VLOOKUP($A32,TableHandbook[],M$2,FALSE),"")</f>
        <v/>
      </c>
      <c r="N32" s="352" t="str">
        <f>IFERROR(VLOOKUP($A32,TableHandbook[],N$2,FALSE),"")</f>
        <v/>
      </c>
      <c r="O32" s="351" t="str">
        <f>IFERROR(VLOOKUP($A32,TableHandbook[],O$2,FALSE),"")</f>
        <v/>
      </c>
      <c r="P32" s="24"/>
      <c r="Q32" s="313">
        <v>18</v>
      </c>
    </row>
    <row r="33" spans="1:19" x14ac:dyDescent="0.25">
      <c r="A33" s="342" t="str">
        <f t="shared" si="1"/>
        <v/>
      </c>
      <c r="B33" s="343" t="str">
        <f>IFERROR(IF(VLOOKUP($A33,TableHandbook[],2,FALSE)=0,"",VLOOKUP($A33,TableHandbook[],2,FALSE)),"")</f>
        <v/>
      </c>
      <c r="C33" s="344" t="str">
        <f>IFERROR(IF(VLOOKUP($A33,TableHandbook[],3,FALSE)=0,"",VLOOKUP($A33,TableHandbook[],3,FALSE)),"")</f>
        <v/>
      </c>
      <c r="D33" s="344" t="str">
        <f>IFERROR(IF(VLOOKUP($A33,TableHandbook[],4,FALSE)=0,"",VLOOKUP($A33,TableHandbook[],4,FALSE)),"")</f>
        <v/>
      </c>
      <c r="E33" s="345"/>
      <c r="F33" s="346" t="str">
        <f>IFERROR(IF(VLOOKUP($A33,TableHandbook[],6,FALSE)=0,"",VLOOKUP($A33,TableHandbook[],6,FALSE)),"")</f>
        <v/>
      </c>
      <c r="G33" s="346" t="str">
        <f>IFERROR(IF(VLOOKUP($A33,TableHandbook[],5,FALSE)=0,"",VLOOKUP($A33,TableHandbook[],5,FALSE)),"")</f>
        <v/>
      </c>
      <c r="H33" s="350" t="str">
        <f>IFERROR(VLOOKUP($A33,TableHandbook[],H$2,FALSE),"")</f>
        <v/>
      </c>
      <c r="I33" s="351" t="str">
        <f>IFERROR(VLOOKUP($A33,TableHandbook[],I$2,FALSE),"")</f>
        <v/>
      </c>
      <c r="J33" s="352" t="str">
        <f>IFERROR(VLOOKUP($A33,TableHandbook[],J$2,FALSE),"")</f>
        <v/>
      </c>
      <c r="K33" s="351" t="str">
        <f>IFERROR(VLOOKUP($A33,TableHandbook[],K$2,FALSE),"")</f>
        <v/>
      </c>
      <c r="L33" s="352" t="str">
        <f>IFERROR(VLOOKUP($A33,TableHandbook[],L$2,FALSE),"")</f>
        <v/>
      </c>
      <c r="M33" s="351" t="str">
        <f>IFERROR(VLOOKUP($A33,TableHandbook[],M$2,FALSE),"")</f>
        <v/>
      </c>
      <c r="N33" s="352" t="str">
        <f>IFERROR(VLOOKUP($A33,TableHandbook[],N$2,FALSE),"")</f>
        <v/>
      </c>
      <c r="O33" s="351" t="str">
        <f>IFERROR(VLOOKUP($A33,TableHandbook[],O$2,FALSE),"")</f>
        <v/>
      </c>
      <c r="P33" s="24"/>
      <c r="Q33" s="313">
        <v>19</v>
      </c>
    </row>
    <row r="34" spans="1:19" ht="15" customHeight="1" x14ac:dyDescent="0.25">
      <c r="A34" s="353"/>
      <c r="B34" s="353"/>
      <c r="C34" s="354"/>
      <c r="D34" s="354"/>
      <c r="E34" s="355"/>
      <c r="F34" s="356"/>
      <c r="G34" s="356"/>
      <c r="H34" s="357"/>
      <c r="I34" s="357"/>
      <c r="J34" s="357"/>
      <c r="K34" s="357"/>
      <c r="L34" s="357"/>
      <c r="M34" s="357"/>
      <c r="N34" s="357"/>
      <c r="O34" s="357"/>
      <c r="P34" s="358"/>
      <c r="Q34" s="313"/>
    </row>
    <row r="35" spans="1:19" ht="18" x14ac:dyDescent="0.25">
      <c r="A35" s="359" t="s">
        <v>34</v>
      </c>
      <c r="B35" s="359"/>
      <c r="C35" s="359"/>
      <c r="D35" s="359"/>
      <c r="E35" s="359"/>
      <c r="F35" s="359"/>
      <c r="G35" s="359"/>
      <c r="H35" s="359"/>
      <c r="I35" s="359"/>
      <c r="J35" s="359"/>
      <c r="K35" s="359"/>
      <c r="L35" s="359"/>
      <c r="M35" s="359"/>
      <c r="N35" s="359"/>
      <c r="O35" s="359"/>
      <c r="P35" s="359"/>
      <c r="Q35" s="273"/>
    </row>
    <row r="36" spans="1:19" s="361" customFormat="1" ht="17.25" x14ac:dyDescent="0.2">
      <c r="A36" s="66" t="s">
        <v>35</v>
      </c>
      <c r="B36" s="66"/>
      <c r="C36" s="66"/>
      <c r="D36" s="67"/>
      <c r="E36" s="67"/>
      <c r="F36" s="67"/>
      <c r="G36" s="67"/>
      <c r="H36" s="67"/>
      <c r="I36" s="67"/>
      <c r="J36" s="67"/>
      <c r="K36" s="67"/>
      <c r="L36" s="67"/>
      <c r="M36" s="67"/>
      <c r="N36" s="67"/>
      <c r="O36" s="67"/>
      <c r="P36" s="67"/>
      <c r="Q36" s="360"/>
      <c r="R36" s="360"/>
      <c r="S36" s="360"/>
    </row>
    <row r="37" spans="1:19" x14ac:dyDescent="0.25">
      <c r="A37" s="362" t="s">
        <v>36</v>
      </c>
      <c r="B37" s="362"/>
      <c r="C37" s="362"/>
      <c r="D37" s="362"/>
      <c r="E37" s="363"/>
      <c r="F37" s="331"/>
      <c r="G37" s="364"/>
      <c r="H37" s="364"/>
      <c r="I37" s="364"/>
      <c r="J37" s="364"/>
      <c r="K37" s="364"/>
      <c r="L37" s="364"/>
      <c r="M37" s="364"/>
      <c r="N37" s="364"/>
      <c r="O37" s="364"/>
      <c r="P37" s="364" t="s">
        <v>37</v>
      </c>
    </row>
  </sheetData>
  <sheetProtection algorithmName="SHA-512" hashValue="9HTafXqRtZjqMtA5PukK4pAbFqwIDqehwFk/mZZbvvrA9odqINqU8OhexH3BFzWG6mPmu6wZckHYThaVu2mSNw==" saltValue="9zsQo7mleN/9Z4G7QIq/JA==" spinCount="100000" sheet="1" objects="1" scenarios="1"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B61" sqref="B61"/>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50"/>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54" t="s">
        <v>55</v>
      </c>
      <c r="C4" s="254" t="s">
        <v>56</v>
      </c>
      <c r="D4" s="255">
        <v>44197</v>
      </c>
      <c r="E4" s="251">
        <v>4</v>
      </c>
      <c r="F4" s="252">
        <v>45658</v>
      </c>
      <c r="G4" s="104" t="s">
        <v>57</v>
      </c>
      <c r="H4" s="253"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54" t="s">
        <v>69</v>
      </c>
      <c r="C5" s="254" t="s">
        <v>56</v>
      </c>
      <c r="D5" s="255">
        <v>43466</v>
      </c>
      <c r="E5" s="254">
        <v>3</v>
      </c>
      <c r="F5" s="255">
        <v>44197</v>
      </c>
      <c r="G5" s="104" t="s">
        <v>57</v>
      </c>
      <c r="H5" s="254"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54" t="s">
        <v>79</v>
      </c>
      <c r="C6" s="254" t="s">
        <v>80</v>
      </c>
      <c r="D6" s="255">
        <v>42736</v>
      </c>
      <c r="E6" s="254">
        <v>4</v>
      </c>
      <c r="F6" s="255">
        <v>44562</v>
      </c>
      <c r="G6" s="104" t="s">
        <v>57</v>
      </c>
      <c r="H6" s="253"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54" t="s">
        <v>83</v>
      </c>
      <c r="C7" s="254" t="s">
        <v>56</v>
      </c>
      <c r="D7" s="255">
        <v>45292</v>
      </c>
      <c r="E7" s="254">
        <v>1</v>
      </c>
      <c r="F7" s="255">
        <v>45292</v>
      </c>
      <c r="G7" s="118" t="s">
        <v>84</v>
      </c>
      <c r="H7" s="254"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54" t="s">
        <v>83</v>
      </c>
      <c r="C8" s="254" t="s">
        <v>56</v>
      </c>
      <c r="D8" s="255">
        <v>45292</v>
      </c>
      <c r="E8" s="254">
        <v>1</v>
      </c>
      <c r="F8" s="255">
        <v>45292</v>
      </c>
      <c r="G8" s="118" t="s">
        <v>84</v>
      </c>
      <c r="H8" s="254"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54" t="s">
        <v>93</v>
      </c>
      <c r="C9" s="254" t="s">
        <v>94</v>
      </c>
      <c r="D9" s="255">
        <v>43647</v>
      </c>
      <c r="E9" s="254">
        <v>12</v>
      </c>
      <c r="F9" s="255">
        <v>44927</v>
      </c>
      <c r="G9" s="104" t="s">
        <v>84</v>
      </c>
      <c r="H9" s="253"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54" t="s">
        <v>97</v>
      </c>
      <c r="C10" s="254" t="s">
        <v>98</v>
      </c>
      <c r="D10" s="255">
        <v>44562</v>
      </c>
      <c r="E10" s="251">
        <v>4</v>
      </c>
      <c r="F10" s="252">
        <v>45474</v>
      </c>
      <c r="G10" s="104" t="s">
        <v>84</v>
      </c>
      <c r="H10" s="253"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4" t="s">
        <v>102</v>
      </c>
      <c r="C11" s="254" t="s">
        <v>80</v>
      </c>
      <c r="D11" s="255">
        <v>44562</v>
      </c>
      <c r="E11" s="251">
        <v>8</v>
      </c>
      <c r="F11" s="252">
        <v>45474</v>
      </c>
      <c r="G11" s="104" t="s">
        <v>103</v>
      </c>
      <c r="H11" s="253"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54" t="s">
        <v>106</v>
      </c>
      <c r="C12" s="254" t="s">
        <v>80</v>
      </c>
      <c r="D12" s="255">
        <v>44562</v>
      </c>
      <c r="E12" s="254">
        <v>2</v>
      </c>
      <c r="F12" s="255">
        <v>44562</v>
      </c>
      <c r="G12" s="104" t="s">
        <v>103</v>
      </c>
      <c r="H12" s="253"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4" t="s">
        <v>122</v>
      </c>
      <c r="C16" s="254" t="s">
        <v>80</v>
      </c>
      <c r="D16" s="255">
        <v>44562</v>
      </c>
      <c r="E16" s="254">
        <v>6</v>
      </c>
      <c r="F16" s="255">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4" t="s">
        <v>125</v>
      </c>
      <c r="C17" s="254" t="s">
        <v>80</v>
      </c>
      <c r="D17" s="255">
        <v>44562</v>
      </c>
      <c r="E17" s="254">
        <v>6</v>
      </c>
      <c r="F17" s="255">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54" t="s">
        <v>127</v>
      </c>
      <c r="C18" s="254" t="s">
        <v>80</v>
      </c>
      <c r="D18" s="255">
        <v>44562</v>
      </c>
      <c r="E18" s="254">
        <v>7</v>
      </c>
      <c r="F18" s="255">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54" t="s">
        <v>138</v>
      </c>
      <c r="C23" s="254" t="s">
        <v>56</v>
      </c>
      <c r="D23" s="255">
        <v>44562</v>
      </c>
      <c r="E23" s="254">
        <v>1</v>
      </c>
      <c r="F23" s="255">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54" t="s">
        <v>140</v>
      </c>
      <c r="C24" s="254" t="s">
        <v>56</v>
      </c>
      <c r="D24" s="255">
        <v>44562</v>
      </c>
      <c r="E24" s="254">
        <v>1</v>
      </c>
      <c r="F24" s="255">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54" t="s">
        <v>142</v>
      </c>
      <c r="C25" s="254" t="s">
        <v>56</v>
      </c>
      <c r="D25" s="255">
        <v>44562</v>
      </c>
      <c r="E25" s="254">
        <v>1</v>
      </c>
      <c r="F25" s="255">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8" t="s">
        <v>8</v>
      </c>
      <c r="B3" s="268"/>
      <c r="C3" s="268"/>
      <c r="D3" s="268"/>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7"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10" customFormat="1" ht="18" x14ac:dyDescent="0.25">
      <c r="A22" s="199" t="s">
        <v>34</v>
      </c>
      <c r="B22" s="199"/>
      <c r="C22" s="199"/>
      <c r="D22" s="199"/>
      <c r="E22" s="199"/>
      <c r="F22" s="199"/>
      <c r="G22" s="199"/>
      <c r="H22" s="199"/>
      <c r="I22" s="199"/>
      <c r="J22" s="199"/>
      <c r="K22" s="199"/>
      <c r="L22" s="199"/>
      <c r="M22" s="199"/>
      <c r="N22" s="199"/>
      <c r="O22" s="199"/>
      <c r="P22" s="199"/>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7" x14ac:dyDescent="0.25">
      <c r="A24" s="164" t="s">
        <v>36</v>
      </c>
      <c r="B24" s="164"/>
      <c r="C24" s="164"/>
      <c r="D24" s="164"/>
      <c r="E24" s="165"/>
      <c r="F24" s="162"/>
      <c r="G24" s="166"/>
      <c r="H24" s="166"/>
      <c r="I24" s="166"/>
      <c r="J24" s="166"/>
      <c r="K24" s="166"/>
      <c r="L24" s="166"/>
      <c r="M24" s="166"/>
      <c r="N24" s="166"/>
      <c r="O24" s="166"/>
      <c r="P24" s="166" t="s">
        <v>37</v>
      </c>
    </row>
  </sheetData>
  <sheetProtection formatCell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68" t="s">
        <v>8</v>
      </c>
      <c r="B3" s="268"/>
      <c r="C3" s="268"/>
      <c r="D3" s="268"/>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7"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7"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7"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7"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7" ht="16.5" customHeight="1" x14ac:dyDescent="0.25">
      <c r="A22" s="160"/>
      <c r="B22" s="160"/>
      <c r="C22" s="160"/>
      <c r="D22" s="161"/>
      <c r="E22" s="161"/>
      <c r="F22" s="162"/>
      <c r="G22" s="162"/>
      <c r="H22" s="162"/>
      <c r="I22" s="162"/>
      <c r="J22" s="162"/>
      <c r="K22" s="162"/>
      <c r="L22" s="162"/>
      <c r="M22" s="162"/>
      <c r="N22" s="162"/>
      <c r="O22" s="162"/>
      <c r="P22" s="162"/>
      <c r="Q22" s="88"/>
    </row>
    <row r="23" spans="1:27" s="20" customFormat="1" ht="20.25" x14ac:dyDescent="0.25">
      <c r="A23" s="249" t="s">
        <v>244</v>
      </c>
      <c r="B23" s="180"/>
      <c r="C23" s="180"/>
      <c r="D23" s="181"/>
      <c r="E23" s="182"/>
      <c r="F23" s="182"/>
      <c r="G23" s="182"/>
      <c r="H23" s="183" t="str">
        <f>H9</f>
        <v>2025 Availabilities</v>
      </c>
      <c r="I23" s="184"/>
      <c r="J23" s="184"/>
      <c r="K23" s="184"/>
      <c r="L23" s="184"/>
      <c r="M23" s="184"/>
      <c r="N23" s="185"/>
      <c r="O23" s="186"/>
      <c r="P23" s="187"/>
      <c r="Q23" s="88"/>
    </row>
    <row r="24" spans="1:27"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7"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7"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7"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7" ht="15" customHeight="1" x14ac:dyDescent="0.25">
      <c r="A28" s="193"/>
      <c r="B28" s="193"/>
      <c r="C28" s="194"/>
      <c r="D28" s="194"/>
      <c r="E28" s="195"/>
      <c r="F28" s="196"/>
      <c r="G28" s="196"/>
      <c r="H28" s="197"/>
      <c r="I28" s="197"/>
      <c r="J28" s="197"/>
      <c r="K28" s="197"/>
      <c r="L28" s="197"/>
      <c r="M28" s="197"/>
      <c r="N28" s="197"/>
      <c r="O28" s="197"/>
      <c r="P28" s="198"/>
      <c r="Q28" s="150"/>
    </row>
    <row r="29" spans="1:27" s="10" customFormat="1" ht="18" x14ac:dyDescent="0.25">
      <c r="A29" s="199" t="s">
        <v>34</v>
      </c>
      <c r="B29" s="199"/>
      <c r="C29" s="199"/>
      <c r="D29" s="199"/>
      <c r="E29" s="199"/>
      <c r="F29" s="199"/>
      <c r="G29" s="199"/>
      <c r="H29" s="199"/>
      <c r="I29" s="199"/>
      <c r="J29" s="199"/>
      <c r="K29" s="199"/>
      <c r="L29" s="199"/>
      <c r="M29" s="199"/>
      <c r="N29" s="199"/>
      <c r="O29" s="199"/>
      <c r="P29" s="199"/>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7" x14ac:dyDescent="0.25">
      <c r="A31" s="164" t="s">
        <v>36</v>
      </c>
      <c r="B31" s="164"/>
      <c r="C31" s="164"/>
      <c r="D31" s="164"/>
      <c r="E31" s="165"/>
      <c r="F31" s="162"/>
      <c r="G31" s="166"/>
      <c r="H31" s="166"/>
      <c r="I31" s="166"/>
      <c r="J31" s="166"/>
      <c r="K31" s="166"/>
      <c r="L31" s="166"/>
      <c r="M31" s="166"/>
      <c r="N31" s="166"/>
      <c r="O31" s="166"/>
      <c r="P31" s="166" t="s">
        <v>37</v>
      </c>
    </row>
  </sheetData>
  <sheetProtection formatCell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68" t="s">
        <v>8</v>
      </c>
      <c r="B3" s="268"/>
      <c r="C3" s="268"/>
      <c r="D3" s="268"/>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11</v>
      </c>
      <c r="E5" s="123"/>
      <c r="F5" s="121" t="s">
        <v>12</v>
      </c>
      <c r="G5" s="128" t="str">
        <f>IFERROR(CONCATENATE(VLOOKUP(D5,TableCourses[],2,FALSE)," ",VLOOKUP(D5,TableCourses[],3,FALSE)),"")</f>
        <v>MC-TEACH v.2</v>
      </c>
      <c r="H5" s="168"/>
      <c r="I5" s="123"/>
      <c r="J5" s="123"/>
      <c r="K5" s="123"/>
      <c r="L5" s="123"/>
      <c r="M5" s="123"/>
      <c r="N5" s="123"/>
      <c r="O5" s="123"/>
      <c r="P5" s="201"/>
      <c r="Q5" s="88"/>
    </row>
    <row r="6" spans="1:27" ht="20.100000000000001" customHeight="1" x14ac:dyDescent="0.25">
      <c r="B6" s="120"/>
      <c r="C6" s="121" t="s">
        <v>13</v>
      </c>
      <c r="D6" s="126" t="s">
        <v>126</v>
      </c>
      <c r="E6" s="123"/>
      <c r="F6" s="121" t="s">
        <v>15</v>
      </c>
      <c r="G6" s="128" t="str">
        <f>IFERROR(CONCATENATE(VLOOKUP(D6,TableMajors[],2,FALSE)," ",VLOOKUP(D6,TableMajors[],3,FALSE)),"")</f>
        <v>MJRP-TCHSC v.2</v>
      </c>
      <c r="H6" s="168"/>
      <c r="I6" s="123"/>
      <c r="J6" s="123"/>
      <c r="K6" s="123"/>
      <c r="L6" s="123"/>
      <c r="M6" s="123"/>
      <c r="N6" s="123"/>
      <c r="O6" s="123"/>
      <c r="P6" s="170" t="e">
        <f>CONCATENATE(VLOOKUP(D6,TableMajors[],2,FALSE),VLOOKUP(D9,TableStudyPeriods[],2,FALSE))</f>
        <v>#N/A</v>
      </c>
      <c r="Q6" s="88"/>
    </row>
    <row r="7" spans="1:27" ht="20.100000000000001" customHeight="1" x14ac:dyDescent="0.25">
      <c r="B7" s="120"/>
      <c r="C7" s="121" t="s">
        <v>246</v>
      </c>
      <c r="D7" s="202" t="s">
        <v>263</v>
      </c>
      <c r="E7" s="123"/>
      <c r="F7" s="121" t="s">
        <v>248</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7" ht="20.100000000000001" customHeight="1" x14ac:dyDescent="0.25">
      <c r="B8" s="120"/>
      <c r="C8" s="121" t="s">
        <v>249</v>
      </c>
      <c r="D8" s="221" t="s">
        <v>262</v>
      </c>
      <c r="E8" s="123"/>
      <c r="F8" s="121" t="s">
        <v>251</v>
      </c>
      <c r="G8" s="128" t="str">
        <f>IFERROR(CONCATENATE(VLOOKUP(D8,TableTeachingArea2[],2,FALSE)," ",VLOOKUP(D8,TableTeachingArea2[],3,FALSE)),"")</f>
        <v/>
      </c>
      <c r="H8" s="168"/>
      <c r="I8" s="123"/>
      <c r="J8" s="123"/>
      <c r="K8" s="123"/>
      <c r="L8" s="123"/>
      <c r="M8" s="123"/>
      <c r="N8" s="123"/>
      <c r="O8" s="123"/>
      <c r="P8" s="170" t="e">
        <f>VLOOKUP(D8,TableTeachingArea2[],2,FALSE)</f>
        <v>#N/A</v>
      </c>
      <c r="Q8" s="88"/>
    </row>
    <row r="9" spans="1:27" ht="20.100000000000001" customHeight="1" x14ac:dyDescent="0.25">
      <c r="A9" s="128"/>
      <c r="B9" s="129"/>
      <c r="C9" s="121" t="s">
        <v>16</v>
      </c>
      <c r="D9" s="167" t="s">
        <v>43</v>
      </c>
      <c r="E9" s="131"/>
      <c r="F9" s="121" t="s">
        <v>18</v>
      </c>
      <c r="G9" s="123" t="str">
        <f>IFERROR(VLOOKUP($D$5,TableCourses[],7,FALSE),"")</f>
        <v>400 credit points required</v>
      </c>
      <c r="H9" s="132"/>
      <c r="I9" s="132"/>
      <c r="J9" s="132"/>
      <c r="K9" s="132"/>
      <c r="L9" s="132"/>
      <c r="M9" s="132"/>
      <c r="N9" s="132"/>
      <c r="O9" s="132"/>
      <c r="P9" s="170" t="str">
        <f>IFERROR(CONCATENATE("DD",MID(G7,6,5)),"")</f>
        <v>DD</v>
      </c>
      <c r="Q9" s="88"/>
      <c r="AA9" s="10"/>
    </row>
    <row r="10" spans="1:27" s="12" customFormat="1" ht="14.1" customHeight="1" x14ac:dyDescent="0.25">
      <c r="A10" s="134"/>
      <c r="B10" s="134"/>
      <c r="C10" s="134"/>
      <c r="D10" s="135"/>
      <c r="E10" s="136"/>
      <c r="F10" s="134"/>
      <c r="G10" s="134"/>
      <c r="H10" s="137" t="s">
        <v>19</v>
      </c>
      <c r="I10" s="138"/>
      <c r="J10" s="138"/>
      <c r="K10" s="138"/>
      <c r="L10" s="138"/>
      <c r="M10" s="138"/>
      <c r="N10" s="138"/>
      <c r="O10" s="139"/>
      <c r="P10" s="136"/>
      <c r="Q10" s="158"/>
      <c r="R10" s="140"/>
      <c r="S10" s="140"/>
      <c r="AA10" s="11"/>
    </row>
    <row r="11" spans="1:27" s="12" customFormat="1" ht="31.5" x14ac:dyDescent="0.25">
      <c r="A11" s="134" t="s">
        <v>20</v>
      </c>
      <c r="B11" s="134"/>
      <c r="C11" s="134"/>
      <c r="D11" s="135" t="s">
        <v>3</v>
      </c>
      <c r="E11" s="141" t="s">
        <v>21</v>
      </c>
      <c r="F11" s="134" t="s">
        <v>22</v>
      </c>
      <c r="G11" s="134" t="s">
        <v>23</v>
      </c>
      <c r="H11" s="142" t="s">
        <v>24</v>
      </c>
      <c r="I11" s="143" t="s">
        <v>25</v>
      </c>
      <c r="J11" s="142" t="s">
        <v>26</v>
      </c>
      <c r="K11" s="143" t="s">
        <v>27</v>
      </c>
      <c r="L11" s="142" t="s">
        <v>28</v>
      </c>
      <c r="M11" s="143" t="s">
        <v>29</v>
      </c>
      <c r="N11" s="142" t="s">
        <v>30</v>
      </c>
      <c r="O11" s="143" t="s">
        <v>31</v>
      </c>
      <c r="P11" s="134" t="s">
        <v>32</v>
      </c>
      <c r="Q11" s="158"/>
      <c r="R11" s="140"/>
      <c r="S11" s="140"/>
      <c r="AA11" s="11"/>
    </row>
    <row r="12" spans="1:27" s="14" customFormat="1" ht="21" customHeight="1" x14ac:dyDescent="0.15">
      <c r="A12" s="144" t="str">
        <f>IFERROR(IF(HLOOKUP($P$6,RangeUnitsetsSec,Q12,FALSE)=0,"",HLOOKUP($P$6,RangeUnitsetsSec,Q12,FALSE)),"")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IF(OR(A12="",A12="--"),"",VLOOKUP($D$9,TableStudyPeriods[],2,FALSE))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3"/>
      <c r="Q12" s="150">
        <v>2</v>
      </c>
      <c r="R12" s="151"/>
      <c r="S12" s="151"/>
      <c r="AA12" s="13"/>
    </row>
    <row r="13" spans="1:27" s="14" customFormat="1" ht="21" customHeight="1" x14ac:dyDescent="0.15">
      <c r="A13" s="171" t="str">
        <f>IFERROR(IF(HLOOKUP($P$6,RangeUnitsetsSec,Q13,FALSE)=0,"",HLOOKUP($P$6,RangeUnitsetsSec,Q13,FALSE)),"")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3</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IFERROR(IF(HLOOKUP($P$6,RangeUnitsetsSec,Q15,FALSE)=0,"",HLOOKUP($P$6,RangeUnitsetsSec,Q15,FALSE)),"")</f>
        <v/>
      </c>
      <c r="B15" s="145" t="str">
        <f>IFERROR(IF(VLOOKUP($A15,TableHandbook[],2,FALSE)=0,"",VLOOKUP($A15,TableHandbook[],2,FALSE)),"")</f>
        <v/>
      </c>
      <c r="C15" s="145" t="str">
        <f>IFERROR(IF(VLOOKUP($A15,TableHandbook[],3,FALSE)=0,"",VLOOKUP($A15,TableHandbook[],3,FALSE)),"")</f>
        <v/>
      </c>
      <c r="D15" s="146" t="str">
        <f>IFERROR(IF(VLOOKUP($A15,TableHandbook[],4,FALSE)=0,"",VLOOKUP($A15,TableHandbook[],4,FALSE)),"")</f>
        <v/>
      </c>
      <c r="E15" s="145" t="str">
        <f>IF(OR(A15="",A15="--"),"",VLOOKUP($D$9,TableStudyPeriods[],3,FALSE))</f>
        <v/>
      </c>
      <c r="F15" s="147" t="str">
        <f>IFERROR(IF(VLOOKUP($A15,TableHandbook[],6,FALSE)=0,"",VLOOKUP($A15,TableHandbook[],6,FALSE)),"")</f>
        <v/>
      </c>
      <c r="G15" s="145" t="str">
        <f>IFERROR(IF(VLOOKUP($A15,TableHandbook[],5,FALSE)=0,"",VLOOKUP($A15,TableHandbook[],5,FALSE)),"")</f>
        <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4"/>
      <c r="Q15" s="150">
        <v>4</v>
      </c>
      <c r="R15" s="151"/>
      <c r="S15" s="151"/>
      <c r="AA15" s="13"/>
    </row>
    <row r="16" spans="1:27" s="14" customFormat="1" ht="21" customHeight="1" x14ac:dyDescent="0.15">
      <c r="A16" s="144" t="str">
        <f>IFERROR(IF(HLOOKUP($P$6,RangeUnitsetsSec,Q16,FALSE)=0,"",HLOOKUP($P$6,RangeUnitsetsSec,Q16,FALSE)),"")</f>
        <v/>
      </c>
      <c r="B16" s="145" t="str">
        <f>IFERROR(IF(VLOOKUP($A16,TableHandbook[],2,FALSE)=0,"",VLOOKUP($A16,TableHandbook[],2,FALSE)),"")</f>
        <v/>
      </c>
      <c r="C16" s="145" t="str">
        <f>IFERROR(IF(VLOOKUP($A16,TableHandbook[],3,FALSE)=0,"",VLOOKUP($A16,TableHandbook[],3,FALSE)),"")</f>
        <v/>
      </c>
      <c r="D16" s="146" t="str">
        <f>IFERROR(IF(VLOOKUP($A16,TableHandbook[],4,FALSE)=0,"",VLOOKUP($A16,TableHandbook[],4,FALSE)),"")</f>
        <v/>
      </c>
      <c r="E16" s="145" t="str">
        <f>IF(A16="","",E15)</f>
        <v/>
      </c>
      <c r="F16" s="147" t="str">
        <f>IFERROR(IF(VLOOKUP($A16,TableHandbook[],6,FALSE)=0,"",VLOOKUP($A16,TableHandbook[],6,FALSE)),"")</f>
        <v/>
      </c>
      <c r="G16" s="145" t="str">
        <f>IFERROR(IF(VLOOKUP($A16,TableHandbook[],5,FALSE)=0,"",VLOOKUP($A16,TableHandbook[],5,FALSE)),"")</f>
        <v/>
      </c>
      <c r="H16" s="148" t="str">
        <f>IFERROR(VLOOKUP($A16,TableHandbook[],H$2,FALSE),"")</f>
        <v/>
      </c>
      <c r="I16" s="149" t="str">
        <f>IFERROR(VLOOKUP($A16,TableHandbook[],I$2,FALSE),"")</f>
        <v/>
      </c>
      <c r="J16" s="148" t="str">
        <f>IFERROR(VLOOKUP($A16,TableHandbook[],J$2,FALSE),"")</f>
        <v/>
      </c>
      <c r="K16" s="149" t="str">
        <f>IFERROR(VLOOKUP($A16,TableHandbook[],K$2,FALSE),"")</f>
        <v/>
      </c>
      <c r="L16" s="148" t="str">
        <f>IFERROR(VLOOKUP($A16,TableHandbook[],L$2,FALSE),"")</f>
        <v/>
      </c>
      <c r="M16" s="149" t="str">
        <f>IFERROR(VLOOKUP($A16,TableHandbook[],M$2,FALSE),"")</f>
        <v/>
      </c>
      <c r="N16" s="148" t="str">
        <f>IFERROR(VLOOKUP($A16,TableHandbook[],N$2,FALSE),"")</f>
        <v/>
      </c>
      <c r="O16" s="149" t="str">
        <f>IFERROR(VLOOKUP($A16,TableHandbook[],O$2,FALSE),"")</f>
        <v/>
      </c>
      <c r="P16" s="23"/>
      <c r="Q16" s="150">
        <v>5</v>
      </c>
      <c r="R16" s="151"/>
      <c r="S16" s="151"/>
      <c r="AA16" s="13"/>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4" customFormat="1" ht="21" customHeight="1" x14ac:dyDescent="0.15">
      <c r="A18" s="144" t="str">
        <f>IFERROR(IF(HLOOKUP($P$6,RangeUnitsetsSec,Q18,FALSE)=0,"",HLOOKUP($P$6,RangeUnitsetsSec,Q18,FALSE)),"")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IF(OR(A18="",A18="--"),"",VLOOKUP($D$9,TableStudyPeriods[],4,FALSE))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6</v>
      </c>
      <c r="R18" s="151"/>
      <c r="S18" s="151"/>
      <c r="AA18" s="13"/>
    </row>
    <row r="19" spans="1:27" s="16" customFormat="1" ht="21" customHeight="1" x14ac:dyDescent="0.15">
      <c r="A19" s="144" t="str">
        <f>IFERROR(IF(HLOOKUP($P$6,RangeUnitsetsSec,Q19,FALSE)=0,"",HLOOKUP($P$6,RangeUnitsetsSec,Q19,FALSE)),"")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7</v>
      </c>
      <c r="R19" s="155"/>
      <c r="S19" s="155"/>
      <c r="AA19" s="15"/>
    </row>
    <row r="20" spans="1:27" s="14" customFormat="1" ht="6" customHeight="1" x14ac:dyDescent="0.15">
      <c r="A20" s="172"/>
      <c r="B20" s="173"/>
      <c r="C20" s="173"/>
      <c r="D20" s="174"/>
      <c r="E20" s="173"/>
      <c r="F20" s="175"/>
      <c r="G20" s="173"/>
      <c r="H20" s="176"/>
      <c r="I20" s="177"/>
      <c r="J20" s="176"/>
      <c r="K20" s="177"/>
      <c r="L20" s="176"/>
      <c r="M20" s="177"/>
      <c r="N20" s="176"/>
      <c r="O20" s="177"/>
      <c r="P20" s="107"/>
      <c r="Q20" s="150"/>
      <c r="R20" s="151"/>
      <c r="S20" s="151"/>
      <c r="T20" s="151"/>
      <c r="AA20" s="13"/>
    </row>
    <row r="21" spans="1:27" s="16" customFormat="1" ht="21" customHeight="1" x14ac:dyDescent="0.15">
      <c r="A21" s="144" t="str">
        <f>IFERROR(IF(HLOOKUP($P$6,RangeUnitsetsSec,Q21,FALSE)=0,"",HLOOKUP($P$6,RangeUnitsetsSec,Q21,FALSE)),"")</f>
        <v/>
      </c>
      <c r="B21" s="152" t="str">
        <f>IFERROR(IF(VLOOKUP($A21,TableHandbook[],2,FALSE)=0,"",VLOOKUP($A21,TableHandbook[],2,FALSE)),"")</f>
        <v/>
      </c>
      <c r="C21" s="152" t="str">
        <f>IFERROR(IF(VLOOKUP($A21,TableHandbook[],3,FALSE)=0,"",VLOOKUP($A21,TableHandbook[],3,FALSE)),"")</f>
        <v/>
      </c>
      <c r="D21" s="146" t="str">
        <f>IFERROR(IF(VLOOKUP($A21,TableHandbook[],4,FALSE)=0,"",VLOOKUP($A21,TableHandbook[],4,FALSE)),"")</f>
        <v/>
      </c>
      <c r="E21" s="145" t="str">
        <f>IF(OR(A21="",A21="--"),"",VLOOKUP($D$9,TableStudyPeriods[],5,FALSE))</f>
        <v/>
      </c>
      <c r="F21" s="147" t="str">
        <f>IFERROR(IF(VLOOKUP($A21,TableHandbook[],6,FALSE)=0,"",VLOOKUP($A21,TableHandbook[],6,FALSE)),"")</f>
        <v/>
      </c>
      <c r="G21" s="152" t="str">
        <f>IFERROR(IF(VLOOKUP($A21,TableHandbook[],5,FALSE)=0,"",VLOOKUP($A21,TableHandbook[],5,FALSE)),"")</f>
        <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8</v>
      </c>
      <c r="R21" s="155"/>
      <c r="S21" s="155"/>
      <c r="AA21" s="15"/>
    </row>
    <row r="22" spans="1:27" s="16" customFormat="1" ht="21" customHeight="1" x14ac:dyDescent="0.15">
      <c r="A22" s="144" t="str">
        <f>IFERROR(IF(HLOOKUP($P$6,RangeUnitsetsSec,Q22,FALSE)=0,"",HLOOKUP($P$6,RangeUnitsetsSec,Q22,FALSE)),"")</f>
        <v/>
      </c>
      <c r="B22" s="152" t="str">
        <f>IFERROR(IF(VLOOKUP($A22,TableHandbook[],2,FALSE)=0,"",VLOOKUP($A22,TableHandbook[],2,FALSE)),"")</f>
        <v/>
      </c>
      <c r="C22" s="152" t="str">
        <f>IFERROR(IF(VLOOKUP($A22,TableHandbook[],3,FALSE)=0,"",VLOOKUP($A22,TableHandbook[],3,FALSE)),"")</f>
        <v/>
      </c>
      <c r="D22" s="178" t="str">
        <f>IFERROR(IF(VLOOKUP($A22,TableHandbook[],4,FALSE)=0,"",VLOOKUP($A22,TableHandbook[],4,FALSE)),"")</f>
        <v/>
      </c>
      <c r="E22" s="152" t="str">
        <f>IF(A22="","",E21)</f>
        <v/>
      </c>
      <c r="F22" s="147" t="str">
        <f>IFERROR(IF(VLOOKUP($A22,TableHandbook[],6,FALSE)=0,"",VLOOKUP($A22,TableHandbook[],6,FALSE)),"")</f>
        <v/>
      </c>
      <c r="G22" s="152" t="str">
        <f>IFERROR(IF(VLOOKUP($A22,TableHandbook[],5,FALSE)=0,"",VLOOKUP($A22,TableHandbook[],5,FALSE)),"")</f>
        <v/>
      </c>
      <c r="H22" s="153" t="str">
        <f>IFERROR(VLOOKUP($A22,TableHandbook[],H$2,FALSE),"")</f>
        <v/>
      </c>
      <c r="I22" s="154" t="str">
        <f>IFERROR(VLOOKUP($A22,TableHandbook[],I$2,FALSE),"")</f>
        <v/>
      </c>
      <c r="J22" s="153" t="str">
        <f>IFERROR(VLOOKUP($A22,TableHandbook[],J$2,FALSE),"")</f>
        <v/>
      </c>
      <c r="K22" s="154" t="str">
        <f>IFERROR(VLOOKUP($A22,TableHandbook[],K$2,FALSE),"")</f>
        <v/>
      </c>
      <c r="L22" s="153" t="str">
        <f>IFERROR(VLOOKUP($A22,TableHandbook[],L$2,FALSE),"")</f>
        <v/>
      </c>
      <c r="M22" s="154" t="str">
        <f>IFERROR(VLOOKUP($A22,TableHandbook[],M$2,FALSE),"")</f>
        <v/>
      </c>
      <c r="N22" s="153" t="str">
        <f>IFERROR(VLOOKUP($A22,TableHandbook[],N$2,FALSE),"")</f>
        <v/>
      </c>
      <c r="O22" s="154" t="str">
        <f>IFERROR(VLOOKUP($A22,TableHandbook[],O$2,FALSE),"")</f>
        <v/>
      </c>
      <c r="P22" s="24"/>
      <c r="Q22" s="150">
        <v>9</v>
      </c>
      <c r="R22" s="155"/>
      <c r="S22" s="155"/>
      <c r="AA22" s="15"/>
    </row>
    <row r="23" spans="1:27" s="12" customFormat="1" ht="31.5" x14ac:dyDescent="0.25">
      <c r="A23" s="134" t="s">
        <v>33</v>
      </c>
      <c r="B23" s="134"/>
      <c r="C23" s="134"/>
      <c r="D23" s="135" t="s">
        <v>3</v>
      </c>
      <c r="E23" s="141" t="s">
        <v>21</v>
      </c>
      <c r="F23" s="134" t="s">
        <v>22</v>
      </c>
      <c r="G23" s="134" t="s">
        <v>23</v>
      </c>
      <c r="H23" s="142" t="str">
        <f>H$11</f>
        <v>SSP1 BEN</v>
      </c>
      <c r="I23" s="143" t="str">
        <f t="shared" ref="I23:P23" si="0">I$11</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8"/>
      <c r="R23" s="140"/>
      <c r="S23" s="140"/>
      <c r="AA23" s="11"/>
    </row>
    <row r="24" spans="1:27" s="14" customFormat="1" ht="21" customHeight="1" x14ac:dyDescent="0.15">
      <c r="A24" s="144" t="str">
        <f>IFERROR(IF(HLOOKUP($P$6,RangeUnitsetsSec,Q24,FALSE)=0,"",HLOOKUP($P$6,RangeUnitsetsSec,Q24,FALSE)),"")</f>
        <v/>
      </c>
      <c r="B24" s="152" t="str">
        <f>IFERROR(IF(VLOOKUP($A24,TableHandbook[],2,FALSE)=0,"",VLOOKUP($A24,TableHandbook[],2,FALSE)),"")</f>
        <v/>
      </c>
      <c r="C24" s="152" t="str">
        <f>IFERROR(IF(VLOOKUP($A24,TableHandbook[],3,FALSE)=0,"",VLOOKUP($A24,TableHandbook[],3,FALSE)),"")</f>
        <v/>
      </c>
      <c r="D24" s="159" t="str">
        <f>IFERROR(IF(VLOOKUP($A24,TableHandbook[],4,FALSE)=0,"",VLOOKUP($A24,TableHandbook[],4,FALSE)),"")</f>
        <v/>
      </c>
      <c r="E24" s="152" t="str">
        <f>IF(OR(A24="",A24="--"),"",VLOOKUP($D$9,TableStudyPeriods[],2,FALSE))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10</v>
      </c>
      <c r="R24" s="151"/>
      <c r="S24" s="151"/>
      <c r="AA24" s="13"/>
    </row>
    <row r="25" spans="1:27" s="14" customFormat="1" ht="21" customHeight="1" x14ac:dyDescent="0.15">
      <c r="A25" s="144" t="str">
        <f>IFERROR(IF(HLOOKUP($P$6,RangeUnitsetsSec,Q25,FALSE)=0,"",HLOOKUP($P$6,RangeUnitsetsSec,Q25,FALSE)),"")</f>
        <v/>
      </c>
      <c r="B25" s="152" t="str">
        <f>IFERROR(IF(VLOOKUP($A25,TableHandbook[],2,FALSE)=0,"",VLOOKUP($A25,TableHandbook[],2,FALSE)),"")</f>
        <v/>
      </c>
      <c r="C25" s="152" t="str">
        <f>IFERROR(IF(VLOOKUP($A25,TableHandbook[],3,FALSE)=0,"",VLOOKUP($A25,TableHandbook[],3,FALSE)),"")</f>
        <v/>
      </c>
      <c r="D25" s="178" t="str">
        <f>IFERROR(IF(VLOOKUP($A25,TableHandbook[],4,FALSE)=0,"",VLOOKUP($A25,TableHandbook[],4,FALSE)),"")</f>
        <v/>
      </c>
      <c r="E25" s="152" t="str">
        <f>IF(A25="","",E24)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11</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IFERROR(IF(HLOOKUP($P$6,RangeUnitsetsSec,Q27,FALSE)=0,"",HLOOKUP($P$6,RangeUnitsetsSec,Q27,FALSE)),"")</f>
        <v/>
      </c>
      <c r="B27" s="152" t="str">
        <f>IFERROR(IF(VLOOKUP($A27,TableHandbook[],2,FALSE)=0,"",VLOOKUP($A27,TableHandbook[],2,FALSE)),"")</f>
        <v/>
      </c>
      <c r="C27" s="152" t="str">
        <f>IFERROR(IF(VLOOKUP($A27,TableHandbook[],3,FALSE)=0,"",VLOOKUP($A27,TableHandbook[],3,FALSE)),"")</f>
        <v/>
      </c>
      <c r="D27" s="178" t="str">
        <f>IFERROR(IF(VLOOKUP($A27,TableHandbook[],4,FALSE)=0,"",VLOOKUP($A27,TableHandbook[],4,FALSE)),"")</f>
        <v/>
      </c>
      <c r="E27" s="152" t="str">
        <f>IF(OR(A27="",A27="--"),"",VLOOKUP($D$9,TableStudyPeriods[],3,FALSE))</f>
        <v/>
      </c>
      <c r="F27" s="147" t="str">
        <f>IFERROR(IF(VLOOKUP($A27,TableHandbook[],6,FALSE)=0,"",VLOOKUP($A27,TableHandbook[],6,FALSE)),"")</f>
        <v/>
      </c>
      <c r="G27" s="145" t="str">
        <f>IFERROR(IF(VLOOKUP($A27,TableHandbook[],5,FALSE)=0,"",VLOOKUP($A27,TableHandbook[],5,FALSE)),"")</f>
        <v/>
      </c>
      <c r="H27" s="148" t="str">
        <f>IFERROR(VLOOKUP($A27,TableHandbook[],H$2,FALSE),"")</f>
        <v/>
      </c>
      <c r="I27" s="149" t="str">
        <f>IFERROR(VLOOKUP($A27,TableHandbook[],I$2,FALSE),"")</f>
        <v/>
      </c>
      <c r="J27" s="148" t="str">
        <f>IFERROR(VLOOKUP($A27,TableHandbook[],J$2,FALSE),"")</f>
        <v/>
      </c>
      <c r="K27" s="149" t="str">
        <f>IFERROR(VLOOKUP($A27,TableHandbook[],K$2,FALSE),"")</f>
        <v/>
      </c>
      <c r="L27" s="148" t="str">
        <f>IFERROR(VLOOKUP($A27,TableHandbook[],L$2,FALSE),"")</f>
        <v/>
      </c>
      <c r="M27" s="149" t="str">
        <f>IFERROR(VLOOKUP($A27,TableHandbook[],M$2,FALSE),"")</f>
        <v/>
      </c>
      <c r="N27" s="148" t="str">
        <f>IFERROR(VLOOKUP($A27,TableHandbook[],N$2,FALSE),"")</f>
        <v/>
      </c>
      <c r="O27" s="149" t="str">
        <f>IFERROR(VLOOKUP($A27,TableHandbook[],O$2,FALSE),"")</f>
        <v/>
      </c>
      <c r="P27" s="22"/>
      <c r="Q27" s="150">
        <v>12</v>
      </c>
      <c r="R27" s="151"/>
      <c r="S27" s="151"/>
      <c r="AA27" s="13"/>
    </row>
    <row r="28" spans="1:27" s="14" customFormat="1" ht="21" customHeight="1" x14ac:dyDescent="0.15">
      <c r="A28" s="144" t="str">
        <f>IFERROR(IF(HLOOKUP($P$6,RangeUnitsetsSec,Q28,FALSE)=0,"",HLOOKUP($P$6,RangeUnitsetsSec,Q28,FALSE)),"")</f>
        <v/>
      </c>
      <c r="B28" s="152" t="str">
        <f>IFERROR(IF(VLOOKUP($A28,TableHandbook[],2,FALSE)=0,"",VLOOKUP($A28,TableHandbook[],2,FALSE)),"")</f>
        <v/>
      </c>
      <c r="C28" s="152" t="str">
        <f>IFERROR(IF(VLOOKUP($A28,TableHandbook[],3,FALSE)=0,"",VLOOKUP($A28,TableHandbook[],3,FALSE)),"")</f>
        <v/>
      </c>
      <c r="D28" s="178" t="str">
        <f>IFERROR(IF(VLOOKUP($A28,TableHandbook[],4,FALSE)=0,"",VLOOKUP($A28,TableHandbook[],4,FALSE)),"")</f>
        <v/>
      </c>
      <c r="E28" s="152" t="str">
        <f>IF(A28="","",E27)</f>
        <v/>
      </c>
      <c r="F28" s="147" t="str">
        <f>IFERROR(IF(VLOOKUP($A28,TableHandbook[],6,FALSE)=0,"",VLOOKUP($A28,TableHandbook[],6,FALSE)),"")</f>
        <v/>
      </c>
      <c r="G28" s="145" t="str">
        <f>IFERROR(IF(VLOOKUP($A28,TableHandbook[],5,FALSE)=0,"",VLOOKUP($A28,TableHandbook[],5,FALSE)),"")</f>
        <v/>
      </c>
      <c r="H28" s="148" t="str">
        <f>IFERROR(VLOOKUP($A28,TableHandbook[],H$2,FALSE),"")</f>
        <v/>
      </c>
      <c r="I28" s="149" t="str">
        <f>IFERROR(VLOOKUP($A28,TableHandbook[],I$2,FALSE),"")</f>
        <v/>
      </c>
      <c r="J28" s="148" t="str">
        <f>IFERROR(VLOOKUP($A28,TableHandbook[],J$2,FALSE),"")</f>
        <v/>
      </c>
      <c r="K28" s="149" t="str">
        <f>IFERROR(VLOOKUP($A28,TableHandbook[],K$2,FALSE),"")</f>
        <v/>
      </c>
      <c r="L28" s="148" t="str">
        <f>IFERROR(VLOOKUP($A28,TableHandbook[],L$2,FALSE),"")</f>
        <v/>
      </c>
      <c r="M28" s="149" t="str">
        <f>IFERROR(VLOOKUP($A28,TableHandbook[],M$2,FALSE),"")</f>
        <v/>
      </c>
      <c r="N28" s="148" t="str">
        <f>IFERROR(VLOOKUP($A28,TableHandbook[],N$2,FALSE),"")</f>
        <v/>
      </c>
      <c r="O28" s="149" t="str">
        <f>IFERROR(VLOOKUP($A28,TableHandbook[],O$2,FALSE),"")</f>
        <v/>
      </c>
      <c r="P28" s="22"/>
      <c r="Q28" s="150">
        <v>13</v>
      </c>
      <c r="R28" s="151"/>
      <c r="S28" s="151"/>
      <c r="AA28" s="13"/>
    </row>
    <row r="29" spans="1:27" s="14" customFormat="1" ht="6" customHeight="1" x14ac:dyDescent="0.15">
      <c r="A29" s="172"/>
      <c r="B29" s="173"/>
      <c r="C29" s="173"/>
      <c r="D29" s="174"/>
      <c r="E29" s="173"/>
      <c r="F29" s="175"/>
      <c r="G29" s="173"/>
      <c r="H29" s="176"/>
      <c r="I29" s="177"/>
      <c r="J29" s="176"/>
      <c r="K29" s="177"/>
      <c r="L29" s="176"/>
      <c r="M29" s="177"/>
      <c r="N29" s="176"/>
      <c r="O29" s="177"/>
      <c r="P29" s="107"/>
      <c r="Q29" s="150"/>
      <c r="R29" s="151"/>
      <c r="S29" s="151"/>
      <c r="T29" s="151"/>
      <c r="AA29" s="13"/>
    </row>
    <row r="30" spans="1:27" s="14" customFormat="1" ht="21" customHeight="1" x14ac:dyDescent="0.15">
      <c r="A30" s="144" t="str">
        <f>IFERROR(IF(HLOOKUP($P$6,RangeUnitsetsSec,Q30,FALSE)=0,"",HLOOKUP($P$6,RangeUnitsetsSec,Q30,FALSE)),"")</f>
        <v/>
      </c>
      <c r="B30" s="152" t="str">
        <f>IFERROR(IF(VLOOKUP($A30,TableHandbook[],2,FALSE)=0,"",VLOOKUP($A30,TableHandbook[],2,FALSE)),"")</f>
        <v/>
      </c>
      <c r="C30" s="152" t="str">
        <f>IFERROR(IF(VLOOKUP($A30,TableHandbook[],3,FALSE)=0,"",VLOOKUP($A30,TableHandbook[],3,FALSE)),"")</f>
        <v/>
      </c>
      <c r="D30" s="178" t="str">
        <f>IFERROR(IF(VLOOKUP($A30,TableHandbook[],4,FALSE)=0,"",VLOOKUP($A30,TableHandbook[],4,FALSE)),"")</f>
        <v/>
      </c>
      <c r="E30" s="152" t="str">
        <f>IF(OR(A30="",A30="--"),"",VLOOKUP($D$9,TableStudyPeriods[],4,FALSE))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14</v>
      </c>
      <c r="R30" s="151"/>
      <c r="S30" s="151"/>
      <c r="AA30" s="13"/>
    </row>
    <row r="31" spans="1:27" s="14" customFormat="1" ht="21" customHeight="1" x14ac:dyDescent="0.15">
      <c r="A31" s="144" t="str">
        <f>IFERROR(IF(HLOOKUP($P$6,RangeUnitsetsSec,Q31,FALSE)=0,"",HLOOKUP($P$6,RangeUnitsetsSec,Q31,FALSE)),"")</f>
        <v/>
      </c>
      <c r="B31" s="152" t="str">
        <f>IFERROR(IF(VLOOKUP($A31,TableHandbook[],2,FALSE)=0,"",VLOOKUP($A31,TableHandbook[],2,FALSE)),"")</f>
        <v/>
      </c>
      <c r="C31" s="152" t="str">
        <f>IFERROR(IF(VLOOKUP($A31,TableHandbook[],3,FALSE)=0,"",VLOOKUP($A31,TableHandbook[],3,FALSE)),"")</f>
        <v/>
      </c>
      <c r="D31" s="178" t="str">
        <f>IFERROR(IF(VLOOKUP($A31,TableHandbook[],4,FALSE)=0,"",VLOOKUP($A31,TableHandbook[],4,FALSE)),"")</f>
        <v/>
      </c>
      <c r="E31" s="152" t="str">
        <f>IF(A31="","",E30)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15</v>
      </c>
      <c r="R31" s="151"/>
      <c r="S31" s="151"/>
      <c r="AA31" s="13"/>
    </row>
    <row r="32" spans="1:27" s="16" customFormat="1" ht="6" customHeight="1" x14ac:dyDescent="0.15">
      <c r="A32" s="172"/>
      <c r="B32" s="173"/>
      <c r="C32" s="173"/>
      <c r="D32" s="174"/>
      <c r="E32" s="173"/>
      <c r="F32" s="175"/>
      <c r="G32" s="173"/>
      <c r="H32" s="176"/>
      <c r="I32" s="177"/>
      <c r="J32" s="176"/>
      <c r="K32" s="177"/>
      <c r="L32" s="176"/>
      <c r="M32" s="177"/>
      <c r="N32" s="176"/>
      <c r="O32" s="177"/>
      <c r="P32" s="107"/>
      <c r="Q32" s="150"/>
      <c r="R32" s="155"/>
      <c r="S32" s="155"/>
      <c r="AA32" s="15"/>
    </row>
    <row r="33" spans="1:27" s="16" customFormat="1" ht="21" customHeight="1" x14ac:dyDescent="0.15">
      <c r="A33" s="144" t="str">
        <f>IFERROR(IF(HLOOKUP($P$6,RangeUnitsetsSec,Q33,FALSE)=0,"",HLOOKUP($P$6,RangeUnitsetsSec,Q33,FALSE)),"")</f>
        <v/>
      </c>
      <c r="B33" s="152" t="str">
        <f>IFERROR(IF(VLOOKUP($A33,TableHandbook[],2,FALSE)=0,"",VLOOKUP($A33,TableHandbook[],2,FALSE)),"")</f>
        <v/>
      </c>
      <c r="C33" s="152" t="str">
        <f>IFERROR(IF(VLOOKUP($A33,TableHandbook[],3,FALSE)=0,"",VLOOKUP($A33,TableHandbook[],3,FALSE)),"")</f>
        <v/>
      </c>
      <c r="D33" s="178" t="str">
        <f>IFERROR(IF(VLOOKUP($A33,TableHandbook[],4,FALSE)=0,"",VLOOKUP($A33,TableHandbook[],4,FALSE)),"")</f>
        <v/>
      </c>
      <c r="E33" s="152" t="str">
        <f>IF(OR(A33="",A33="--"),"",VLOOKUP($D$9,TableStudyPeriods[],5,FALSE))</f>
        <v/>
      </c>
      <c r="F33" s="147" t="str">
        <f>IFERROR(IF(VLOOKUP($A33,TableHandbook[],6,FALSE)=0,"",VLOOKUP($A33,TableHandbook[],6,FALSE)),"")</f>
        <v/>
      </c>
      <c r="G33" s="145" t="str">
        <f>IFERROR(IF(VLOOKUP($A33,TableHandbook[],5,FALSE)=0,"",VLOOKUP($A33,TableHandbook[],5,FALSE)),"")</f>
        <v/>
      </c>
      <c r="H33" s="153" t="str">
        <f>IFERROR(VLOOKUP($A33,TableHandbook[],H$2,FALSE),"")</f>
        <v/>
      </c>
      <c r="I33" s="154" t="str">
        <f>IFERROR(VLOOKUP($A33,TableHandbook[],I$2,FALSE),"")</f>
        <v/>
      </c>
      <c r="J33" s="153" t="str">
        <f>IFERROR(VLOOKUP($A33,TableHandbook[],J$2,FALSE),"")</f>
        <v/>
      </c>
      <c r="K33" s="154" t="str">
        <f>IFERROR(VLOOKUP($A33,TableHandbook[],K$2,FALSE),"")</f>
        <v/>
      </c>
      <c r="L33" s="153" t="str">
        <f>IFERROR(VLOOKUP($A33,TableHandbook[],L$2,FALSE),"")</f>
        <v/>
      </c>
      <c r="M33" s="154" t="str">
        <f>IFERROR(VLOOKUP($A33,TableHandbook[],M$2,FALSE),"")</f>
        <v/>
      </c>
      <c r="N33" s="153" t="str">
        <f>IFERROR(VLOOKUP($A33,TableHandbook[],N$2,FALSE),"")</f>
        <v/>
      </c>
      <c r="O33" s="154" t="str">
        <f>IFERROR(VLOOKUP($A33,TableHandbook[],O$2,FALSE),"")</f>
        <v/>
      </c>
      <c r="P33" s="22"/>
      <c r="Q33" s="150">
        <v>16</v>
      </c>
      <c r="R33" s="155"/>
      <c r="S33" s="155"/>
      <c r="AA33" s="15"/>
    </row>
    <row r="34" spans="1:27" s="16" customFormat="1" ht="21" customHeight="1" x14ac:dyDescent="0.15">
      <c r="A34" s="144" t="str">
        <f>IFERROR(IF(HLOOKUP($P$6,RangeUnitsetsSec,Q34,FALSE)=0,"",HLOOKUP($P$6,RangeUnitsetsSec,Q34,FALSE)),"")</f>
        <v/>
      </c>
      <c r="B34" s="152" t="str">
        <f>IFERROR(IF(VLOOKUP($A34,TableHandbook[],2,FALSE)=0,"",VLOOKUP($A34,TableHandbook[],2,FALSE)),"")</f>
        <v/>
      </c>
      <c r="C34" s="152" t="str">
        <f>IFERROR(IF(VLOOKUP($A34,TableHandbook[],3,FALSE)=0,"",VLOOKUP($A34,TableHandbook[],3,FALSE)),"")</f>
        <v/>
      </c>
      <c r="D34" s="178" t="str">
        <f>IFERROR(IF(VLOOKUP($A34,TableHandbook[],4,FALSE)=0,"",VLOOKUP($A34,TableHandbook[],4,FALSE)),"")</f>
        <v/>
      </c>
      <c r="E34" s="145" t="str">
        <f>IF(A34="","",E33)</f>
        <v/>
      </c>
      <c r="F34" s="147" t="str">
        <f>IFERROR(IF(VLOOKUP($A34,TableHandbook[],6,FALSE)=0,"",VLOOKUP($A34,TableHandbook[],6,FALSE)),"")</f>
        <v/>
      </c>
      <c r="G34" s="145" t="str">
        <f>IFERROR(IF(VLOOKUP($A34,TableHandbook[],5,FALSE)=0,"",VLOOKUP($A34,TableHandbook[],5,FALSE)),"")</f>
        <v/>
      </c>
      <c r="H34" s="153" t="str">
        <f>IFERROR(VLOOKUP($A34,TableHandbook[],H$2,FALSE),"")</f>
        <v/>
      </c>
      <c r="I34" s="154" t="str">
        <f>IFERROR(VLOOKUP($A34,TableHandbook[],I$2,FALSE),"")</f>
        <v/>
      </c>
      <c r="J34" s="153" t="str">
        <f>IFERROR(VLOOKUP($A34,TableHandbook[],J$2,FALSE),"")</f>
        <v/>
      </c>
      <c r="K34" s="154" t="str">
        <f>IFERROR(VLOOKUP($A34,TableHandbook[],K$2,FALSE),"")</f>
        <v/>
      </c>
      <c r="L34" s="153" t="str">
        <f>IFERROR(VLOOKUP($A34,TableHandbook[],L$2,FALSE),"")</f>
        <v/>
      </c>
      <c r="M34" s="154" t="str">
        <f>IFERROR(VLOOKUP($A34,TableHandbook[],M$2,FALSE),"")</f>
        <v/>
      </c>
      <c r="N34" s="153" t="str">
        <f>IFERROR(VLOOKUP($A34,TableHandbook[],N$2,FALSE),"")</f>
        <v/>
      </c>
      <c r="O34" s="154" t="str">
        <f>IFERROR(VLOOKUP($A34,TableHandbook[],O$2,FALSE),"")</f>
        <v/>
      </c>
      <c r="P34" s="22"/>
      <c r="Q34" s="150">
        <v>17</v>
      </c>
      <c r="R34" s="155"/>
      <c r="S34" s="155"/>
      <c r="AA34" s="15"/>
    </row>
    <row r="35" spans="1:27" ht="16.5" customHeight="1" x14ac:dyDescent="0.25">
      <c r="A35" s="160"/>
      <c r="B35" s="160"/>
      <c r="C35" s="160"/>
      <c r="D35" s="161"/>
      <c r="E35" s="161"/>
      <c r="F35" s="162"/>
      <c r="G35" s="162"/>
      <c r="H35" s="162"/>
      <c r="I35" s="162"/>
      <c r="J35" s="162"/>
      <c r="K35" s="162"/>
      <c r="L35" s="162"/>
      <c r="M35" s="162"/>
      <c r="N35" s="162"/>
      <c r="O35" s="162"/>
      <c r="P35" s="162"/>
      <c r="Q35" s="88"/>
      <c r="AA35" s="10"/>
    </row>
    <row r="36" spans="1:27" s="20" customFormat="1" ht="20.25" x14ac:dyDescent="0.25">
      <c r="A36" s="249" t="s">
        <v>244</v>
      </c>
      <c r="B36" s="180"/>
      <c r="C36" s="180"/>
      <c r="D36" s="181"/>
      <c r="E36" s="182"/>
      <c r="F36" s="182"/>
      <c r="G36" s="182"/>
      <c r="H36" s="183" t="str">
        <f>H10</f>
        <v>2025 Availabilities</v>
      </c>
      <c r="I36" s="184"/>
      <c r="J36" s="184"/>
      <c r="K36" s="184"/>
      <c r="L36" s="184"/>
      <c r="M36" s="184"/>
      <c r="N36" s="185"/>
      <c r="O36" s="186"/>
      <c r="P36" s="187"/>
      <c r="Q36" s="88"/>
      <c r="AA36" s="19"/>
    </row>
    <row r="37" spans="1:27" ht="31.5" x14ac:dyDescent="0.25">
      <c r="A37" s="134"/>
      <c r="B37" s="134"/>
      <c r="C37" s="134"/>
      <c r="D37" s="135" t="s">
        <v>3</v>
      </c>
      <c r="E37" s="141"/>
      <c r="F37" s="134" t="s">
        <v>22</v>
      </c>
      <c r="G37" s="134" t="s">
        <v>23</v>
      </c>
      <c r="H37" s="142" t="str">
        <f>H$11</f>
        <v>SSP1 BEN</v>
      </c>
      <c r="I37" s="143" t="str">
        <f t="shared" ref="I37:P37" si="1">I$11</f>
        <v>SSP1 FO</v>
      </c>
      <c r="J37" s="142" t="str">
        <f t="shared" si="1"/>
        <v>SSP2 BEN</v>
      </c>
      <c r="K37" s="143" t="str">
        <f t="shared" si="1"/>
        <v>SSP2 FO</v>
      </c>
      <c r="L37" s="142" t="str">
        <f t="shared" si="1"/>
        <v>SSP3 BEN</v>
      </c>
      <c r="M37" s="143" t="str">
        <f t="shared" si="1"/>
        <v>SSP3 FO</v>
      </c>
      <c r="N37" s="142" t="str">
        <f t="shared" si="1"/>
        <v>SSP4 BEN</v>
      </c>
      <c r="O37" s="143" t="str">
        <f t="shared" si="1"/>
        <v>SSP4 FO</v>
      </c>
      <c r="P37" s="134" t="str">
        <f t="shared" si="1"/>
        <v>Notes / Progress</v>
      </c>
      <c r="Q37" s="150"/>
      <c r="AA37" s="10"/>
    </row>
    <row r="38" spans="1:27" x14ac:dyDescent="0.25">
      <c r="A38" s="203" t="str">
        <f>IFERROR(IF(HLOOKUP($P$7,RangeTeachingAreas,Q38,FALSE)=0,"",HLOOKUP($P$7,RangeTeachingAreas,Q38,FALSE)),"")</f>
        <v/>
      </c>
      <c r="B38" s="204" t="str">
        <f>IFERROR(IF(VLOOKUP($A38,TableHandbook[],2,FALSE)=0,"",VLOOKUP($A38,TableHandbook[],2,FALSE)),"")</f>
        <v/>
      </c>
      <c r="C38" s="205" t="str">
        <f>IFERROR(IF(VLOOKUP($A38,TableHandbook[],3,FALSE)=0,"",VLOOKUP($A38,TableHandbook[],3,FALSE)),"")</f>
        <v/>
      </c>
      <c r="D38" s="205" t="str">
        <f>IFERROR(IF(VLOOKUP($A38,TableHandbook[],4,FALSE)=0,"",VLOOKUP($A38,TableHandbook[],4,FALSE)),"")</f>
        <v/>
      </c>
      <c r="E38" s="206"/>
      <c r="F38" s="207" t="str">
        <f>IFERROR(IF(VLOOKUP($A38,TableHandbook[],6,FALSE)=0,"",VLOOKUP($A38,TableHandbook[],6,FALSE)),"")</f>
        <v/>
      </c>
      <c r="G38" s="207" t="str">
        <f>IFERROR(IF(VLOOKUP($A38,TableHandbook[],5,FALSE)=0,"",VLOOKUP($A38,TableHandbook[],5,FALSE)),"")</f>
        <v/>
      </c>
      <c r="H38" s="208" t="str">
        <f>IFERROR(VLOOKUP($A38,TableHandbook[],H$2,FALSE),"")</f>
        <v/>
      </c>
      <c r="I38" s="209" t="str">
        <f>IFERROR(VLOOKUP($A38,TableHandbook[],I$2,FALSE),"")</f>
        <v/>
      </c>
      <c r="J38" s="210" t="str">
        <f>IFERROR(VLOOKUP($A38,TableHandbook[],J$2,FALSE),"")</f>
        <v/>
      </c>
      <c r="K38" s="209" t="str">
        <f>IFERROR(VLOOKUP($A38,TableHandbook[],K$2,FALSE),"")</f>
        <v/>
      </c>
      <c r="L38" s="210" t="str">
        <f>IFERROR(VLOOKUP($A38,TableHandbook[],L$2,FALSE),"")</f>
        <v/>
      </c>
      <c r="M38" s="209" t="str">
        <f>IFERROR(VLOOKUP($A38,TableHandbook[],M$2,FALSE),"")</f>
        <v/>
      </c>
      <c r="N38" s="210" t="str">
        <f>IFERROR(VLOOKUP($A38,TableHandbook[],N$2,FALSE),"")</f>
        <v/>
      </c>
      <c r="O38" s="209" t="str">
        <f>IFERROR(VLOOKUP($A38,TableHandbook[],O$2,FALSE),"")</f>
        <v/>
      </c>
      <c r="P38" s="222"/>
      <c r="Q38" s="211">
        <v>2</v>
      </c>
      <c r="AA38" s="10"/>
    </row>
    <row r="39" spans="1:27" x14ac:dyDescent="0.25">
      <c r="A39" s="188" t="str">
        <f>IFERROR(IF(HLOOKUP($P$7,RangeTeachingAreas,Q39,FALSE)=0,"",HLOOKUP($P$7,RangeTeachingAreas,Q39,FALSE)),"")</f>
        <v/>
      </c>
      <c r="B39" s="189" t="str">
        <f>IFERROR(IF(VLOOKUP($A39,TableHandbook[],2,FALSE)=0,"",VLOOKUP($A39,TableHandbook[],2,FALSE)),"")</f>
        <v/>
      </c>
      <c r="C39" s="190" t="str">
        <f>IFERROR(IF(VLOOKUP($A39,TableHandbook[],3,FALSE)=0,"",VLOOKUP($A39,TableHandbook[],3,FALSE)),"")</f>
        <v/>
      </c>
      <c r="D39" s="190" t="str">
        <f>IFERROR(IF(VLOOKUP($A39,TableHandbook[],4,FALSE)=0,"",VLOOKUP($A39,TableHandbook[],4,FALSE)),"")</f>
        <v/>
      </c>
      <c r="E39" s="191"/>
      <c r="F39" s="192" t="str">
        <f>IFERROR(IF(VLOOKUP($A39,TableHandbook[],6,FALSE)=0,"",VLOOKUP($A39,TableHandbook[],6,FALSE)),"")</f>
        <v/>
      </c>
      <c r="G39" s="192" t="str">
        <f>IFERROR(IF(VLOOKUP($A39,TableHandbook[],5,FALSE)=0,"",VLOOKUP($A39,TableHandbook[],5,FALSE)),"")</f>
        <v/>
      </c>
      <c r="H39" s="148" t="str">
        <f>IFERROR(VLOOKUP($A39,TableHandbook[],H$2,FALSE),"")</f>
        <v/>
      </c>
      <c r="I39" s="149" t="str">
        <f>IFERROR(VLOOKUP($A39,TableHandbook[],I$2,FALSE),"")</f>
        <v/>
      </c>
      <c r="J39" s="145" t="str">
        <f>IFERROR(VLOOKUP($A39,TableHandbook[],J$2,FALSE),"")</f>
        <v/>
      </c>
      <c r="K39" s="149" t="str">
        <f>IFERROR(VLOOKUP($A39,TableHandbook[],K$2,FALSE),"")</f>
        <v/>
      </c>
      <c r="L39" s="145" t="str">
        <f>IFERROR(VLOOKUP($A39,TableHandbook[],L$2,FALSE),"")</f>
        <v/>
      </c>
      <c r="M39" s="149" t="str">
        <f>IFERROR(VLOOKUP($A39,TableHandbook[],M$2,FALSE),"")</f>
        <v/>
      </c>
      <c r="N39" s="145" t="str">
        <f>IFERROR(VLOOKUP($A39,TableHandbook[],N$2,FALSE),"")</f>
        <v/>
      </c>
      <c r="O39" s="149" t="str">
        <f>IFERROR(VLOOKUP($A39,TableHandbook[],O$2,FALSE),"")</f>
        <v/>
      </c>
      <c r="P39" s="24"/>
      <c r="Q39" s="150">
        <v>3</v>
      </c>
      <c r="AA39" s="10"/>
    </row>
    <row r="40" spans="1:27" x14ac:dyDescent="0.25">
      <c r="A40" s="188" t="str">
        <f>IFERROR(IF(HLOOKUP($P$7,RangeTeachingAreas,Q40,FALSE)=0,"",HLOOKUP($P$7,RangeTeachingAreas,Q40,FALSE)),"")</f>
        <v/>
      </c>
      <c r="B40" s="189" t="str">
        <f>IFERROR(IF(VLOOKUP($A40,TableHandbook[],2,FALSE)=0,"",VLOOKUP($A40,TableHandbook[],2,FALSE)),"")</f>
        <v/>
      </c>
      <c r="C40" s="190" t="str">
        <f>IFERROR(IF(VLOOKUP($A40,TableHandbook[],3,FALSE)=0,"",VLOOKUP($A40,TableHandbook[],3,FALSE)),"")</f>
        <v/>
      </c>
      <c r="D40" s="190" t="str">
        <f>IFERROR(IF(VLOOKUP($A40,TableHandbook[],4,FALSE)=0,"",VLOOKUP($A40,TableHandbook[],4,FALSE)),"")</f>
        <v/>
      </c>
      <c r="E40" s="191"/>
      <c r="F40" s="192" t="str">
        <f>IFERROR(IF(VLOOKUP($A40,TableHandbook[],6,FALSE)=0,"",VLOOKUP($A40,TableHandbook[],6,FALSE)),"")</f>
        <v/>
      </c>
      <c r="G40" s="192" t="str">
        <f>IFERROR(IF(VLOOKUP($A40,TableHandbook[],5,FALSE)=0,"",VLOOKUP($A40,TableHandbook[],5,FALSE)),"")</f>
        <v/>
      </c>
      <c r="H40" s="148" t="str">
        <f>IFERROR(VLOOKUP($A40,TableHandbook[],H$2,FALSE),"")</f>
        <v/>
      </c>
      <c r="I40" s="149" t="str">
        <f>IFERROR(VLOOKUP($A40,TableHandbook[],I$2,FALSE),"")</f>
        <v/>
      </c>
      <c r="J40" s="145" t="str">
        <f>IFERROR(VLOOKUP($A40,TableHandbook[],J$2,FALSE),"")</f>
        <v/>
      </c>
      <c r="K40" s="149" t="str">
        <f>IFERROR(VLOOKUP($A40,TableHandbook[],K$2,FALSE),"")</f>
        <v/>
      </c>
      <c r="L40" s="145" t="str">
        <f>IFERROR(VLOOKUP($A40,TableHandbook[],L$2,FALSE),"")</f>
        <v/>
      </c>
      <c r="M40" s="149" t="str">
        <f>IFERROR(VLOOKUP($A40,TableHandbook[],M$2,FALSE),"")</f>
        <v/>
      </c>
      <c r="N40" s="145" t="str">
        <f>IFERROR(VLOOKUP($A40,TableHandbook[],N$2,FALSE),"")</f>
        <v/>
      </c>
      <c r="O40" s="149" t="str">
        <f>IFERROR(VLOOKUP($A40,TableHandbook[],O$2,FALSE),"")</f>
        <v/>
      </c>
      <c r="P40" s="24"/>
      <c r="Q40" s="150">
        <v>4</v>
      </c>
      <c r="AA40" s="10"/>
    </row>
    <row r="41" spans="1:27" x14ac:dyDescent="0.25">
      <c r="A41" s="188"/>
      <c r="B41" s="189"/>
      <c r="C41" s="190"/>
      <c r="D41" s="190"/>
      <c r="E41" s="191"/>
      <c r="F41" s="192"/>
      <c r="G41" s="192"/>
      <c r="H41" s="148"/>
      <c r="I41" s="149"/>
      <c r="J41" s="145"/>
      <c r="K41" s="149"/>
      <c r="L41" s="145"/>
      <c r="M41" s="149"/>
      <c r="N41" s="145"/>
      <c r="O41" s="149"/>
      <c r="P41" s="24"/>
      <c r="Q41" s="150"/>
      <c r="AA41" s="10"/>
    </row>
    <row r="42" spans="1:27" x14ac:dyDescent="0.25">
      <c r="A42" s="212" t="str">
        <f>IFERROR(IF(HLOOKUP($P$8,RangeTeachingAreas,Q42,FALSE)=0,"",HLOOKUP($P$8,RangeTeachingAreas,Q42,FALSE)),"")</f>
        <v/>
      </c>
      <c r="B42" s="213" t="str">
        <f>IFERROR(IF(VLOOKUP($A42,TableHandbook[],2,FALSE)=0,"",VLOOKUP($A42,TableHandbook[],2,FALSE)),"")</f>
        <v/>
      </c>
      <c r="C42" s="214" t="str">
        <f>IFERROR(IF(VLOOKUP($A42,TableHandbook[],3,FALSE)=0,"",VLOOKUP($A42,TableHandbook[],3,FALSE)),"")</f>
        <v/>
      </c>
      <c r="D42" s="214" t="str">
        <f>IFERROR(IF(VLOOKUP($A42,TableHandbook[],4,FALSE)=0,"",VLOOKUP($A42,TableHandbook[],4,FALSE)),"")</f>
        <v/>
      </c>
      <c r="E42" s="215"/>
      <c r="F42" s="216" t="str">
        <f>IFERROR(IF(VLOOKUP($A42,TableHandbook[],6,FALSE)=0,"",VLOOKUP($A42,TableHandbook[],6,FALSE)),"")</f>
        <v/>
      </c>
      <c r="G42" s="216" t="str">
        <f>IFERROR(IF(VLOOKUP($A42,TableHandbook[],5,FALSE)=0,"",VLOOKUP($A42,TableHandbook[],5,FALSE)),"")</f>
        <v/>
      </c>
      <c r="H42" s="217" t="str">
        <f>IFERROR(VLOOKUP($A42,TableHandbook[],H$2,FALSE),"")</f>
        <v/>
      </c>
      <c r="I42" s="218" t="str">
        <f>IFERROR(VLOOKUP($A42,TableHandbook[],I$2,FALSE),"")</f>
        <v/>
      </c>
      <c r="J42" s="219" t="str">
        <f>IFERROR(VLOOKUP($A42,TableHandbook[],J$2,FALSE),"")</f>
        <v/>
      </c>
      <c r="K42" s="218" t="str">
        <f>IFERROR(VLOOKUP($A42,TableHandbook[],K$2,FALSE),"")</f>
        <v/>
      </c>
      <c r="L42" s="219" t="str">
        <f>IFERROR(VLOOKUP($A42,TableHandbook[],L$2,FALSE),"")</f>
        <v/>
      </c>
      <c r="M42" s="218" t="str">
        <f>IFERROR(VLOOKUP($A42,TableHandbook[],M$2,FALSE),"")</f>
        <v/>
      </c>
      <c r="N42" s="219" t="str">
        <f>IFERROR(VLOOKUP($A42,TableHandbook[],N$2,FALSE),"")</f>
        <v/>
      </c>
      <c r="O42" s="218" t="str">
        <f>IFERROR(VLOOKUP($A42,TableHandbook[],O$2,FALSE),"")</f>
        <v/>
      </c>
      <c r="P42" s="223"/>
      <c r="Q42" s="220">
        <v>5</v>
      </c>
      <c r="AA42" s="10"/>
    </row>
    <row r="43" spans="1:27" x14ac:dyDescent="0.25">
      <c r="A43" s="188" t="str">
        <f>IFERROR(IF(HLOOKUP($P$8,RangeTeachingAreas,Q43,FALSE)=0,"",HLOOKUP($P$8,RangeTeachingAreas,Q43,FALSE)),"")</f>
        <v/>
      </c>
      <c r="B43" s="189" t="str">
        <f>IFERROR(IF(VLOOKUP($A43,TableHandbook[],2,FALSE)=0,"",VLOOKUP($A43,TableHandbook[],2,FALSE)),"")</f>
        <v/>
      </c>
      <c r="C43" s="190" t="str">
        <f>IFERROR(IF(VLOOKUP($A43,TableHandbook[],3,FALSE)=0,"",VLOOKUP($A43,TableHandbook[],3,FALSE)),"")</f>
        <v/>
      </c>
      <c r="D43" s="190" t="str">
        <f>IFERROR(IF(VLOOKUP($A43,TableHandbook[],4,FALSE)=0,"",VLOOKUP($A43,TableHandbook[],4,FALSE)),"")</f>
        <v/>
      </c>
      <c r="E43" s="191"/>
      <c r="F43" s="192" t="str">
        <f>IFERROR(IF(VLOOKUP($A43,TableHandbook[],6,FALSE)=0,"",VLOOKUP($A43,TableHandbook[],6,FALSE)),"")</f>
        <v/>
      </c>
      <c r="G43" s="192" t="str">
        <f>IFERROR(IF(VLOOKUP($A43,TableHandbook[],5,FALSE)=0,"",VLOOKUP($A43,TableHandbook[],5,FALSE)),"")</f>
        <v/>
      </c>
      <c r="H43" s="148" t="str">
        <f>IFERROR(VLOOKUP($A43,TableHandbook[],H$2,FALSE),"")</f>
        <v/>
      </c>
      <c r="I43" s="149" t="str">
        <f>IFERROR(VLOOKUP($A43,TableHandbook[],I$2,FALSE),"")</f>
        <v/>
      </c>
      <c r="J43" s="145" t="str">
        <f>IFERROR(VLOOKUP($A43,TableHandbook[],J$2,FALSE),"")</f>
        <v/>
      </c>
      <c r="K43" s="149" t="str">
        <f>IFERROR(VLOOKUP($A43,TableHandbook[],K$2,FALSE),"")</f>
        <v/>
      </c>
      <c r="L43" s="145" t="str">
        <f>IFERROR(VLOOKUP($A43,TableHandbook[],L$2,FALSE),"")</f>
        <v/>
      </c>
      <c r="M43" s="149" t="str">
        <f>IFERROR(VLOOKUP($A43,TableHandbook[],M$2,FALSE),"")</f>
        <v/>
      </c>
      <c r="N43" s="145" t="str">
        <f>IFERROR(VLOOKUP($A43,TableHandbook[],N$2,FALSE),"")</f>
        <v/>
      </c>
      <c r="O43" s="149" t="str">
        <f>IFERROR(VLOOKUP($A43,TableHandbook[],O$2,FALSE),"")</f>
        <v/>
      </c>
      <c r="P43" s="24"/>
      <c r="Q43" s="150">
        <v>6</v>
      </c>
      <c r="AA43" s="10"/>
    </row>
    <row r="44" spans="1:27" x14ac:dyDescent="0.25">
      <c r="A44" s="188" t="str">
        <f>IFERROR(IF(HLOOKUP($P$8,RangeTeachingAreas,Q44,FALSE)=0,"",HLOOKUP($P$8,RangeTeachingAreas,Q44,FALSE)),"")</f>
        <v/>
      </c>
      <c r="B44" s="189" t="str">
        <f>IFERROR(IF(VLOOKUP($A44,TableHandbook[],2,FALSE)=0,"",VLOOKUP($A44,TableHandbook[],2,FALSE)),"")</f>
        <v/>
      </c>
      <c r="C44" s="190" t="str">
        <f>IFERROR(IF(VLOOKUP($A44,TableHandbook[],3,FALSE)=0,"",VLOOKUP($A44,TableHandbook[],3,FALSE)),"")</f>
        <v/>
      </c>
      <c r="D44" s="190" t="str">
        <f>IFERROR(IF(VLOOKUP($A44,TableHandbook[],4,FALSE)=0,"",VLOOKUP($A44,TableHandbook[],4,FALSE)),"")</f>
        <v/>
      </c>
      <c r="E44" s="191"/>
      <c r="F44" s="192" t="str">
        <f>IFERROR(IF(VLOOKUP($A44,TableHandbook[],6,FALSE)=0,"",VLOOKUP($A44,TableHandbook[],6,FALSE)),"")</f>
        <v/>
      </c>
      <c r="G44" s="192" t="str">
        <f>IFERROR(IF(VLOOKUP($A44,TableHandbook[],5,FALSE)=0,"",VLOOKUP($A44,TableHandbook[],5,FALSE)),"")</f>
        <v/>
      </c>
      <c r="H44" s="148" t="str">
        <f>IFERROR(VLOOKUP($A44,TableHandbook[],H$2,FALSE),"")</f>
        <v/>
      </c>
      <c r="I44" s="149" t="str">
        <f>IFERROR(VLOOKUP($A44,TableHandbook[],I$2,FALSE),"")</f>
        <v/>
      </c>
      <c r="J44" s="145" t="str">
        <f>IFERROR(VLOOKUP($A44,TableHandbook[],J$2,FALSE),"")</f>
        <v/>
      </c>
      <c r="K44" s="149" t="str">
        <f>IFERROR(VLOOKUP($A44,TableHandbook[],K$2,FALSE),"")</f>
        <v/>
      </c>
      <c r="L44" s="145" t="str">
        <f>IFERROR(VLOOKUP($A44,TableHandbook[],L$2,FALSE),"")</f>
        <v/>
      </c>
      <c r="M44" s="149" t="str">
        <f>IFERROR(VLOOKUP($A44,TableHandbook[],M$2,FALSE),"")</f>
        <v/>
      </c>
      <c r="N44" s="145" t="str">
        <f>IFERROR(VLOOKUP($A44,TableHandbook[],N$2,FALSE),"")</f>
        <v/>
      </c>
      <c r="O44" s="149" t="str">
        <f>IFERROR(VLOOKUP($A44,TableHandbook[],O$2,FALSE),"")</f>
        <v/>
      </c>
      <c r="P44" s="24"/>
      <c r="Q44" s="150">
        <v>7</v>
      </c>
      <c r="AA44" s="10"/>
    </row>
    <row r="45" spans="1:27" ht="15" customHeight="1" x14ac:dyDescent="0.25">
      <c r="A45" s="193"/>
      <c r="B45" s="193"/>
      <c r="C45" s="194"/>
      <c r="D45" s="194"/>
      <c r="E45" s="195"/>
      <c r="F45" s="196"/>
      <c r="G45" s="196"/>
      <c r="H45" s="197"/>
      <c r="I45" s="197"/>
      <c r="J45" s="197"/>
      <c r="K45" s="197"/>
      <c r="L45" s="197"/>
      <c r="M45" s="197"/>
      <c r="N45" s="197"/>
      <c r="O45" s="197"/>
      <c r="P45" s="198"/>
      <c r="Q45" s="150"/>
      <c r="AA45" s="10"/>
    </row>
    <row r="46" spans="1:27" s="10" customFormat="1" ht="18" x14ac:dyDescent="0.25">
      <c r="A46" s="199" t="s">
        <v>34</v>
      </c>
      <c r="B46" s="199"/>
      <c r="C46" s="199"/>
      <c r="D46" s="199"/>
      <c r="E46" s="199"/>
      <c r="F46" s="199"/>
      <c r="G46" s="199"/>
      <c r="H46" s="199"/>
      <c r="I46" s="199"/>
      <c r="J46" s="199"/>
      <c r="K46" s="199"/>
      <c r="L46" s="199"/>
      <c r="M46" s="199"/>
      <c r="N46" s="199"/>
      <c r="O46" s="199"/>
      <c r="P46" s="199"/>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3"/>
      <c r="R47" s="163"/>
      <c r="S47" s="163"/>
      <c r="AA47" s="17"/>
    </row>
    <row r="48" spans="1:27" x14ac:dyDescent="0.25">
      <c r="A48" s="164" t="s">
        <v>36</v>
      </c>
      <c r="B48" s="164"/>
      <c r="C48" s="164"/>
      <c r="D48" s="164"/>
      <c r="E48" s="165"/>
      <c r="F48" s="162"/>
      <c r="G48" s="166"/>
      <c r="H48" s="166"/>
      <c r="I48" s="166"/>
      <c r="J48" s="166"/>
      <c r="K48" s="166"/>
      <c r="L48" s="166"/>
      <c r="M48" s="166"/>
      <c r="N48" s="166"/>
      <c r="O48" s="166"/>
      <c r="P48" s="166" t="s">
        <v>37</v>
      </c>
    </row>
  </sheetData>
  <sheetProtection formatCell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B61" sqref="B61"/>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54" t="s">
        <v>264</v>
      </c>
      <c r="C7" s="254" t="s">
        <v>56</v>
      </c>
      <c r="D7" s="255">
        <v>44562</v>
      </c>
      <c r="E7" s="254">
        <v>1</v>
      </c>
      <c r="F7" s="255">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54" t="s">
        <v>270</v>
      </c>
      <c r="C8" s="254" t="s">
        <v>56</v>
      </c>
      <c r="D8" s="255">
        <v>44562</v>
      </c>
      <c r="E8" s="254">
        <v>1</v>
      </c>
      <c r="F8" s="255">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54" t="s">
        <v>272</v>
      </c>
      <c r="C9" s="254" t="s">
        <v>56</v>
      </c>
      <c r="D9" s="255">
        <v>44562</v>
      </c>
      <c r="E9" s="254">
        <v>1</v>
      </c>
      <c r="F9" s="255">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54" t="s">
        <v>275</v>
      </c>
      <c r="C10" s="254" t="s">
        <v>56</v>
      </c>
      <c r="D10" s="255">
        <v>44562</v>
      </c>
      <c r="E10" s="254">
        <v>1</v>
      </c>
      <c r="F10" s="255">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54" t="s">
        <v>277</v>
      </c>
      <c r="C11" s="254" t="s">
        <v>56</v>
      </c>
      <c r="D11" s="255">
        <v>44562</v>
      </c>
      <c r="E11" s="254">
        <v>1</v>
      </c>
      <c r="F11" s="255">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54" t="s">
        <v>280</v>
      </c>
      <c r="C12" s="254" t="s">
        <v>56</v>
      </c>
      <c r="D12" s="255">
        <v>44562</v>
      </c>
      <c r="E12" s="254">
        <v>1</v>
      </c>
      <c r="F12" s="255">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54" t="s">
        <v>267</v>
      </c>
      <c r="C16" s="254" t="s">
        <v>56</v>
      </c>
      <c r="D16" s="255">
        <v>44562</v>
      </c>
      <c r="E16" s="254">
        <v>1</v>
      </c>
      <c r="F16" s="255">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54" t="s">
        <v>264</v>
      </c>
      <c r="C17" s="254" t="s">
        <v>56</v>
      </c>
      <c r="D17" s="255">
        <v>44562</v>
      </c>
      <c r="E17" s="254">
        <v>1</v>
      </c>
      <c r="F17" s="255">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54" t="s">
        <v>270</v>
      </c>
      <c r="C18" s="254" t="s">
        <v>56</v>
      </c>
      <c r="D18" s="255">
        <v>44562</v>
      </c>
      <c r="E18" s="254">
        <v>1</v>
      </c>
      <c r="F18" s="255">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54" t="s">
        <v>272</v>
      </c>
      <c r="C19" s="254" t="s">
        <v>56</v>
      </c>
      <c r="D19" s="255">
        <v>44562</v>
      </c>
      <c r="E19" s="254">
        <v>1</v>
      </c>
      <c r="F19" s="255">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54" t="s">
        <v>275</v>
      </c>
      <c r="C20" s="254" t="s">
        <v>56</v>
      </c>
      <c r="D20" s="255">
        <v>44562</v>
      </c>
      <c r="E20" s="254">
        <v>1</v>
      </c>
      <c r="F20" s="255">
        <v>44562</v>
      </c>
      <c r="G20" s="40" t="s">
        <v>266</v>
      </c>
      <c r="H20" s="106"/>
      <c r="I20" s="74" t="s">
        <v>272</v>
      </c>
      <c r="J20" s="75" t="s">
        <v>262</v>
      </c>
      <c r="K20" s="91"/>
      <c r="M20" s="26"/>
    </row>
    <row r="21" spans="1:30" x14ac:dyDescent="0.25">
      <c r="A21" s="41" t="s">
        <v>276</v>
      </c>
      <c r="B21" s="254" t="s">
        <v>277</v>
      </c>
      <c r="C21" s="254" t="s">
        <v>56</v>
      </c>
      <c r="D21" s="255">
        <v>44562</v>
      </c>
      <c r="E21" s="254">
        <v>1</v>
      </c>
      <c r="F21" s="255">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54" t="s">
        <v>280</v>
      </c>
      <c r="C22" s="254" t="s">
        <v>56</v>
      </c>
      <c r="D22" s="255">
        <v>44562</v>
      </c>
      <c r="E22" s="254">
        <v>1</v>
      </c>
      <c r="F22" s="255">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60" t="s">
        <v>304</v>
      </c>
      <c r="C26" s="254" t="s">
        <v>56</v>
      </c>
      <c r="D26" s="255">
        <v>45292</v>
      </c>
      <c r="E26" s="254">
        <v>1</v>
      </c>
      <c r="F26" s="255">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60" t="s">
        <v>306</v>
      </c>
      <c r="C27" s="254" t="s">
        <v>56</v>
      </c>
      <c r="D27" s="255">
        <v>45292</v>
      </c>
      <c r="E27" s="254">
        <v>1</v>
      </c>
      <c r="F27" s="255">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dcmitype/"/>
    <ds:schemaRef ds:uri="http://purl.org/dc/terms/"/>
    <ds:schemaRef ds:uri="cc9cb892-206f-4052-b06f-5783104e029f"/>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ba69df13-0c3c-4942-8695-6ca01564010c"/>
    <ds:schemaRef ds:uri="http://www.w3.org/XML/1998/namespace"/>
  </ds:schemaRefs>
</ds:datastoreItem>
</file>

<file path=customXml/itemProps2.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2024-11-15T05:12:59Z</cp:lastPrinted>
  <dcterms:created xsi:type="dcterms:W3CDTF">2022-02-28T04:48:12Z</dcterms:created>
  <dcterms:modified xsi:type="dcterms:W3CDTF">2024-11-15T05:14:15Z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