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95F7F933-055A-4F9C-BD9F-DD1EF37611E3}" xr6:coauthVersionLast="47" xr6:coauthVersionMax="47" xr10:uidLastSave="{00000000-0000-0000-0000-000000000000}"/>
  <workbookProtection workbookAlgorithmName="SHA-512" workbookHashValue="nMks3V7vVA5R4VKLr7xUIW5+HxSj3Gfo7TSkhYyN6NeKn/luUlZcMIOcoVajc41b71sT08Iy4WBEzDUrQV5nBg==" workbookSaltValue="lBlBlNaedDl4Z8YVLOpjiA==" workbookSpinCount="100000" lockStructure="1"/>
  <bookViews>
    <workbookView xWindow="28680" yWindow="-120" windowWidth="29040" windowHeight="17520" tabRatio="800" firstSheet="1" activeTab="1" xr2:uid="{00000000-000D-0000-FFFF-FFFF00000000}"/>
  </bookViews>
  <sheets>
    <sheet name="Planner M-Teach (ECE)" sheetId="5" state="hidden" r:id="rId1"/>
    <sheet name="Planner M-Teach (Prim)" sheetId="17"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<sst xmlns="http://schemas.openxmlformats.org/spreadsheetml/2006/main" count="3477" uniqueCount="503">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</sst>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348">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8" fillId="12" borderId="14" xfId="1" applyFont="1" applyFill="1" applyBorder="1" applyAlignment="1" applyProtection="1">
      <alignment horizontal="left" vertical="center" wrapText="1"/>
    </xf>
    <xf numFmtId="0" fontId="38" fillId="12" borderId="0" xfId="1" applyFont="1" applyFill="1" applyAlignment="1" applyProtection="1">
      <alignment vertical="center" wrapText="1"/>
    </xf>
    <xf numFmtId="0" fontId="19" fillId="11" borderId="15" xfId="1" applyFont="1" applyFill="1" applyBorder="1" applyAlignment="1" applyProtection="1">
      <alignment vertical="center"/>
    </xf>
    <xf numFmtId="0" fontId="19" fillId="11" borderId="16" xfId="1" applyFont="1" applyFill="1" applyBorder="1" applyAlignment="1" applyProtection="1">
      <alignment vertical="center"/>
    </xf>
    <xf numFmtId="0" fontId="19" fillId="11" borderId="16" xfId="1" applyFont="1" applyFill="1" applyBorder="1" applyAlignment="1" applyProtection="1">
      <alignment horizontal="right" vertical="center"/>
    </xf>
    <xf numFmtId="0" fontId="47" fillId="11" borderId="16" xfId="1" applyFont="1" applyFill="1" applyBorder="1" applyAlignment="1" applyProtection="1">
      <alignment horizontal="center" vertical="center"/>
    </xf>
    <xf numFmtId="0" fontId="41" fillId="11" borderId="16"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5" fillId="2" borderId="0" xfId="1" applyFont="1" applyFill="1" applyAlignment="1" applyProtection="1">
      <alignment vertical="center"/>
    </xf>
    <xf numFmtId="0" fontId="20" fillId="2" borderId="0" xfId="1" applyFont="1" applyFill="1" applyAlignment="1" applyProtection="1">
      <alignment vertical="center"/>
    </xf>
    <xf numFmtId="0" fontId="52" fillId="2" borderId="0" xfId="1" applyFont="1" applyFill="1" applyAlignment="1" applyProtection="1">
      <alignment vertical="center"/>
    </xf>
    <xf numFmtId="14" fontId="44" fillId="2" borderId="0" xfId="1" applyNumberFormat="1" applyFont="1" applyFill="1" applyAlignment="1" applyProtection="1">
      <alignment vertical="center"/>
    </xf>
    <xf numFmtId="0" fontId="45"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4"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9" xfId="1" applyFont="1" applyBorder="1" applyAlignment="1" applyProtection="1">
      <alignment horizontal="left" vertical="center" wrapText="1"/>
    </xf>
    <xf numFmtId="0" fontId="23" fillId="7"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19"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40"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41"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41"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4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41"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41"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4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41"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41"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4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41"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42"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40"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43"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42"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4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42"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42"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4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42"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42"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4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42"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42"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70"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70"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62"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62"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62"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62"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70"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70"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70"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70"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70"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70"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62"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J149" sqref="J149"/>
      <selection pane="bottomLeft" activeCell="J149" sqref="J149"/>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6">
        <v>44562</v>
      </c>
      <c r="I2" s="50"/>
      <c r="J2" s="259" t="s">
        <v>102</v>
      </c>
      <c r="K2" s="257" t="s">
        <v>80</v>
      </c>
      <c r="L2" s="50" t="s">
        <v>11</v>
      </c>
      <c r="N2" t="s">
        <v>445</v>
      </c>
      <c r="O2" s="227">
        <v>45548</v>
      </c>
      <c r="P2" s="258">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6">
        <v>44562</v>
      </c>
      <c r="J8" s="259" t="s">
        <v>122</v>
      </c>
      <c r="K8" s="257"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6">
        <v>44562</v>
      </c>
      <c r="J26" s="259" t="s">
        <v>125</v>
      </c>
      <c r="K26" s="257"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6">
        <v>44562</v>
      </c>
      <c r="J44" s="259" t="s">
        <v>127</v>
      </c>
      <c r="K44" s="257"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6">
        <v>44562</v>
      </c>
      <c r="J73" s="259" t="s">
        <v>264</v>
      </c>
      <c r="K73" s="257"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6">
        <v>44562</v>
      </c>
      <c r="J77" s="259" t="s">
        <v>270</v>
      </c>
      <c r="K77" s="257"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6">
        <v>44562</v>
      </c>
      <c r="J81" s="259" t="s">
        <v>272</v>
      </c>
      <c r="K81" s="257"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6">
        <v>44562</v>
      </c>
      <c r="J85" s="259" t="s">
        <v>275</v>
      </c>
      <c r="K85" s="257"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6">
        <v>44562</v>
      </c>
      <c r="J89" s="259" t="s">
        <v>277</v>
      </c>
      <c r="K89" s="257"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6">
        <v>44562</v>
      </c>
      <c r="J93" s="259" t="s">
        <v>280</v>
      </c>
      <c r="K93" s="257"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6">
        <v>44562</v>
      </c>
      <c r="J97" s="259" t="s">
        <v>267</v>
      </c>
      <c r="K97" s="257"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6">
        <v>43831</v>
      </c>
      <c r="J102" s="259" t="s">
        <v>106</v>
      </c>
      <c r="K102" s="257"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6">
        <v>42736</v>
      </c>
      <c r="J119" s="259" t="s">
        <v>93</v>
      </c>
      <c r="K119" s="257"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6">
        <v>42736</v>
      </c>
      <c r="J128" s="259" t="s">
        <v>79</v>
      </c>
      <c r="K128" s="257"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6">
        <v>44197</v>
      </c>
      <c r="J135" s="259" t="s">
        <v>97</v>
      </c>
      <c r="K135" s="257"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61"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61"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61"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6">
        <v>44562</v>
      </c>
      <c r="J154" s="259" t="s">
        <v>138</v>
      </c>
      <c r="K154" s="257"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6">
        <v>44562</v>
      </c>
      <c r="J160" s="259" t="s">
        <v>140</v>
      </c>
      <c r="K160" s="257"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6">
        <v>44562</v>
      </c>
      <c r="J166" s="259" t="s">
        <v>142</v>
      </c>
      <c r="K166" s="257"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6">
        <v>43466</v>
      </c>
      <c r="J189" s="259" t="s">
        <v>69</v>
      </c>
      <c r="K189" s="257"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6">
        <v>45292</v>
      </c>
      <c r="J196" s="259" t="s">
        <v>83</v>
      </c>
      <c r="K196" s="257"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6">
        <v>45292</v>
      </c>
      <c r="J201" s="259" t="s">
        <v>304</v>
      </c>
      <c r="K201" s="257"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6">
        <v>45292</v>
      </c>
      <c r="J211" s="259" t="s">
        <v>306</v>
      </c>
      <c r="K211" s="257"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J149" sqref="J149"/>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J149" sqref="J149"/>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71" t="s">
        <v>500</v>
      </c>
    </row>
    <row r="3" spans="1:7" x14ac:dyDescent="0.25">
      <c r="A3" t="s">
        <v>486</v>
      </c>
      <c r="B3" t="s">
        <v>298</v>
      </c>
      <c r="C3">
        <v>2</v>
      </c>
      <c r="E3" t="s">
        <v>370</v>
      </c>
      <c r="F3" s="105" t="s">
        <v>487</v>
      </c>
      <c r="G3" s="271" t="s">
        <v>500</v>
      </c>
    </row>
    <row r="4" spans="1:7" x14ac:dyDescent="0.25">
      <c r="A4" t="s">
        <v>486</v>
      </c>
      <c r="B4" t="s">
        <v>301</v>
      </c>
      <c r="C4">
        <v>2</v>
      </c>
      <c r="E4" t="s">
        <v>372</v>
      </c>
      <c r="F4" s="105" t="s">
        <v>488</v>
      </c>
      <c r="G4" s="271" t="s">
        <v>500</v>
      </c>
    </row>
    <row r="5" spans="1:7" x14ac:dyDescent="0.25">
      <c r="A5" t="s">
        <v>486</v>
      </c>
      <c r="B5" t="s">
        <v>302</v>
      </c>
      <c r="C5">
        <v>2</v>
      </c>
      <c r="E5" t="s">
        <v>373</v>
      </c>
      <c r="F5" s="105" t="s">
        <v>489</v>
      </c>
      <c r="G5" s="271" t="s">
        <v>500</v>
      </c>
    </row>
    <row r="6" spans="1:7" x14ac:dyDescent="0.25">
      <c r="A6" t="s">
        <v>486</v>
      </c>
      <c r="B6" t="s">
        <v>303</v>
      </c>
      <c r="C6">
        <v>2</v>
      </c>
      <c r="E6" t="s">
        <v>374</v>
      </c>
      <c r="F6" s="105" t="s">
        <v>490</v>
      </c>
      <c r="G6" s="271" t="s">
        <v>500</v>
      </c>
    </row>
    <row r="7" spans="1:7" x14ac:dyDescent="0.25">
      <c r="A7" t="s">
        <v>486</v>
      </c>
      <c r="B7" t="s">
        <v>299</v>
      </c>
      <c r="C7">
        <v>1</v>
      </c>
      <c r="E7" t="s">
        <v>376</v>
      </c>
      <c r="F7" s="105" t="s">
        <v>491</v>
      </c>
      <c r="G7" s="271" t="s">
        <v>500</v>
      </c>
    </row>
    <row r="8" spans="1:7" x14ac:dyDescent="0.25">
      <c r="A8" t="s">
        <v>486</v>
      </c>
      <c r="B8" t="s">
        <v>300</v>
      </c>
      <c r="C8">
        <v>1</v>
      </c>
      <c r="E8" t="s">
        <v>378</v>
      </c>
      <c r="F8" s="105" t="s">
        <v>492</v>
      </c>
      <c r="G8" s="271" t="s">
        <v>500</v>
      </c>
    </row>
    <row r="9" spans="1:7" ht="31.5" x14ac:dyDescent="0.25">
      <c r="A9" t="s">
        <v>493</v>
      </c>
      <c r="B9" t="s">
        <v>236</v>
      </c>
      <c r="C9">
        <v>1</v>
      </c>
      <c r="E9" t="s">
        <v>419</v>
      </c>
      <c r="F9" s="105" t="s">
        <v>494</v>
      </c>
      <c r="G9" s="271"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J149" sqref="J149"/>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J149" sqref="J149"/>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T36"/>
  <sheetViews>
    <sheetView showGridLines="0" tabSelected="1" topLeftCell="A3" workbookViewId="0">
      <selection activeCell="D7" sqref="D7"/>
    </sheetView>
  </sheetViews>
  <sheetFormatPr defaultColWidth="9" defaultRowHeight="15" x14ac:dyDescent="0.25"/>
  <cols>
    <col min="1" max="1" width="8.5" style="290" customWidth="1"/>
    <col min="2" max="2" width="3.125" style="290" bestFit="1" customWidth="1"/>
    <col min="3" max="3" width="3.25" style="290" customWidth="1"/>
    <col min="4" max="4" width="48.5" style="279" bestFit="1" customWidth="1"/>
    <col min="5" max="5" width="7.25" style="279" customWidth="1"/>
    <col min="6" max="6" width="18.125" style="279" customWidth="1"/>
    <col min="7" max="7" width="5.625" style="279" customWidth="1"/>
    <col min="8" max="15" width="3.875" style="279" customWidth="1"/>
    <col min="16" max="16" width="18.125" style="279" customWidth="1"/>
    <col min="17" max="17" width="2.5" style="279" hidden="1" customWidth="1"/>
    <col min="18" max="18" width="9" style="279" customWidth="1"/>
    <col min="19" max="16384" width="9" style="279"/>
  </cols>
  <sheetData>
    <row r="1" spans="1:20" hidden="1" x14ac:dyDescent="0.25">
      <c r="A1" s="275" t="s">
        <v>0</v>
      </c>
      <c r="B1" s="276" t="s">
        <v>1</v>
      </c>
      <c r="C1" s="276" t="s">
        <v>2</v>
      </c>
      <c r="D1" s="277" t="s">
        <v>3</v>
      </c>
      <c r="E1" s="277"/>
      <c r="F1" s="277" t="s">
        <v>4</v>
      </c>
      <c r="G1" s="277" t="s">
        <v>5</v>
      </c>
      <c r="H1" s="278" t="s">
        <v>6</v>
      </c>
      <c r="I1" s="278"/>
      <c r="J1" s="278"/>
      <c r="K1" s="278"/>
      <c r="L1" s="278"/>
      <c r="M1" s="277"/>
      <c r="N1" s="277"/>
      <c r="O1" s="277"/>
      <c r="P1" s="277" t="s">
        <v>7</v>
      </c>
    </row>
    <row r="2" spans="1:20" hidden="1" x14ac:dyDescent="0.25">
      <c r="A2" s="280"/>
      <c r="B2" s="281">
        <v>2</v>
      </c>
      <c r="C2" s="281">
        <v>3</v>
      </c>
      <c r="D2" s="281">
        <v>4</v>
      </c>
      <c r="E2" s="281"/>
      <c r="F2" s="281">
        <v>6</v>
      </c>
      <c r="G2" s="281">
        <v>5</v>
      </c>
      <c r="H2" s="281">
        <v>7</v>
      </c>
      <c r="I2" s="281">
        <v>8</v>
      </c>
      <c r="J2" s="281">
        <v>9</v>
      </c>
      <c r="K2" s="281">
        <v>10</v>
      </c>
      <c r="L2" s="281">
        <v>11</v>
      </c>
      <c r="M2" s="281">
        <v>12</v>
      </c>
      <c r="N2" s="281">
        <v>13</v>
      </c>
      <c r="O2" s="281">
        <v>14</v>
      </c>
      <c r="P2" s="282"/>
    </row>
    <row r="3" spans="1:20" ht="39.950000000000003" customHeight="1" x14ac:dyDescent="0.25">
      <c r="A3" s="283" t="s">
        <v>8</v>
      </c>
      <c r="B3" s="283"/>
      <c r="C3" s="283"/>
      <c r="D3" s="283"/>
      <c r="E3" s="284"/>
      <c r="F3" s="284"/>
      <c r="G3" s="284"/>
      <c r="H3" s="284"/>
      <c r="I3" s="284"/>
      <c r="J3" s="284"/>
      <c r="K3" s="284"/>
      <c r="L3" s="284"/>
      <c r="M3" s="284"/>
      <c r="N3" s="284"/>
      <c r="O3" s="284"/>
      <c r="P3" s="284"/>
    </row>
    <row r="4" spans="1:20" ht="26.25" x14ac:dyDescent="0.25">
      <c r="A4" s="285"/>
      <c r="B4" s="286"/>
      <c r="C4" s="286"/>
      <c r="D4" s="287"/>
      <c r="E4" s="288" t="s">
        <v>9</v>
      </c>
      <c r="F4" s="286"/>
      <c r="G4" s="289"/>
      <c r="H4" s="289"/>
      <c r="I4" s="289"/>
      <c r="J4" s="289"/>
      <c r="K4" s="289"/>
      <c r="L4" s="289"/>
      <c r="M4" s="289"/>
      <c r="N4" s="289"/>
      <c r="O4" s="289"/>
      <c r="P4" s="289"/>
    </row>
    <row r="5" spans="1:20" ht="20.100000000000001" customHeight="1" x14ac:dyDescent="0.25">
      <c r="B5" s="291"/>
      <c r="C5" s="292" t="s">
        <v>10</v>
      </c>
      <c r="D5" s="293" t="s">
        <v>11</v>
      </c>
      <c r="E5" s="294"/>
      <c r="F5" s="292" t="s">
        <v>12</v>
      </c>
      <c r="G5" s="294" t="str">
        <f>IFERROR(CONCATENATE(VLOOKUP(D5,TableCourses[],2,FALSE)," ",VLOOKUP(D5,TableCourses[],3,FALSE)),"")</f>
        <v>MC-TEACH v.2</v>
      </c>
      <c r="H5" s="294"/>
      <c r="I5" s="294"/>
      <c r="J5" s="294"/>
      <c r="K5" s="295"/>
      <c r="L5" s="295"/>
      <c r="M5" s="295"/>
      <c r="N5" s="295"/>
      <c r="O5" s="295"/>
      <c r="P5" s="296"/>
    </row>
    <row r="6" spans="1:20" ht="20.100000000000001" customHeight="1" x14ac:dyDescent="0.25">
      <c r="B6" s="291"/>
      <c r="C6" s="292" t="s">
        <v>13</v>
      </c>
      <c r="D6" s="297" t="s">
        <v>38</v>
      </c>
      <c r="E6" s="294"/>
      <c r="F6" s="292" t="s">
        <v>15</v>
      </c>
      <c r="G6" s="294" t="str">
        <f>IFERROR(CONCATENATE(VLOOKUP(D6,TableMajors[],2,FALSE)," ",VLOOKUP(D6,TableMajors[],3,FALSE)),"")</f>
        <v>MJRP-TCHPR v.2</v>
      </c>
      <c r="H6" s="294"/>
      <c r="I6" s="294"/>
      <c r="J6" s="294"/>
      <c r="K6" s="295"/>
      <c r="L6" s="295"/>
      <c r="M6" s="295"/>
      <c r="N6" s="295"/>
      <c r="O6" s="295"/>
      <c r="P6" s="298" t="e">
        <f>CONCATENATE(VLOOKUP(D6,TableMajors[],2,FALSE),VLOOKUP(D7,TableStudyPeriods[],2,FALSE))</f>
        <v>#N/A</v>
      </c>
    </row>
    <row r="7" spans="1:20" ht="20.100000000000001" customHeight="1" x14ac:dyDescent="0.25">
      <c r="A7" s="299"/>
      <c r="B7" s="300"/>
      <c r="C7" s="292" t="s">
        <v>16</v>
      </c>
      <c r="D7" s="167" t="s">
        <v>43</v>
      </c>
      <c r="E7" s="301"/>
      <c r="F7" s="292" t="s">
        <v>18</v>
      </c>
      <c r="G7" s="294" t="str">
        <f>IFERROR(VLOOKUP($D$5,TableCourses[],7,FALSE),"")</f>
        <v>400 credit points required</v>
      </c>
      <c r="H7" s="302"/>
      <c r="I7" s="302"/>
      <c r="J7" s="302"/>
      <c r="K7" s="303"/>
      <c r="L7" s="303"/>
      <c r="M7" s="303"/>
      <c r="N7" s="303"/>
      <c r="O7" s="303"/>
      <c r="P7" s="303"/>
    </row>
    <row r="8" spans="1:20" s="311" customFormat="1" ht="14.1" customHeight="1" x14ac:dyDescent="0.25">
      <c r="A8" s="304"/>
      <c r="B8" s="304"/>
      <c r="C8" s="304"/>
      <c r="D8" s="305"/>
      <c r="E8" s="306"/>
      <c r="F8" s="304"/>
      <c r="G8" s="304"/>
      <c r="H8" s="307" t="s">
        <v>19</v>
      </c>
      <c r="I8" s="308"/>
      <c r="J8" s="308"/>
      <c r="K8" s="308"/>
      <c r="L8" s="308"/>
      <c r="M8" s="308"/>
      <c r="N8" s="308"/>
      <c r="O8" s="309"/>
      <c r="P8" s="306"/>
      <c r="Q8" s="310"/>
      <c r="R8" s="310"/>
      <c r="S8" s="310"/>
    </row>
    <row r="9" spans="1:20" s="311" customFormat="1" ht="31.5" x14ac:dyDescent="0.25">
      <c r="A9" s="304" t="s">
        <v>20</v>
      </c>
      <c r="B9" s="304"/>
      <c r="C9" s="304"/>
      <c r="D9" s="305" t="s">
        <v>3</v>
      </c>
      <c r="E9" s="312" t="s">
        <v>21</v>
      </c>
      <c r="F9" s="304" t="s">
        <v>22</v>
      </c>
      <c r="G9" s="304" t="s">
        <v>23</v>
      </c>
      <c r="H9" s="313" t="s">
        <v>24</v>
      </c>
      <c r="I9" s="314" t="s">
        <v>25</v>
      </c>
      <c r="J9" s="313" t="s">
        <v>26</v>
      </c>
      <c r="K9" s="314" t="s">
        <v>27</v>
      </c>
      <c r="L9" s="313" t="s">
        <v>28</v>
      </c>
      <c r="M9" s="314" t="s">
        <v>29</v>
      </c>
      <c r="N9" s="313" t="s">
        <v>30</v>
      </c>
      <c r="O9" s="314" t="s">
        <v>31</v>
      </c>
      <c r="P9" s="304" t="s">
        <v>32</v>
      </c>
      <c r="Q9" s="310"/>
      <c r="R9" s="310"/>
      <c r="S9" s="310"/>
    </row>
    <row r="10" spans="1:20" s="323" customFormat="1" ht="21" customHeight="1" x14ac:dyDescent="0.15">
      <c r="A10" s="315" t="str">
        <f>IFERROR(IF(HLOOKUP($P$6,RangeUnitsetsECEPR,Q10,FALSE)=0,"",HLOOKUP($P$6,RangeUnitsetsECEPR,Q10,FALSE)),"")</f>
        <v/>
      </c>
      <c r="B10" s="316" t="str">
        <f>IFERROR(IF(VLOOKUP($A10,TableHandbook[],2,FALSE)=0,"",VLOOKUP($A10,TableHandbook[],2,FALSE)),"")</f>
        <v/>
      </c>
      <c r="C10" s="316" t="str">
        <f>IFERROR(IF(VLOOKUP($A10,TableHandbook[],3,FALSE)=0,"",VLOOKUP($A10,TableHandbook[],3,FALSE)),"")</f>
        <v/>
      </c>
      <c r="D10" s="317" t="str">
        <f>IFERROR(IF(VLOOKUP($A10,TableHandbook[],4,FALSE)=0,"",VLOOKUP($A10,TableHandbook[],4,FALSE)),"")</f>
        <v/>
      </c>
      <c r="E10" s="316" t="str">
        <f>IF(A10="","",VLOOKUP($D$7,TableStudyPeriods[],2,FALSE))</f>
        <v/>
      </c>
      <c r="F10" s="318" t="str">
        <f>IFERROR(IF(VLOOKUP($A10,TableHandbook[],6,FALSE)=0,"",VLOOKUP($A10,TableHandbook[],6,FALSE)),"")</f>
        <v/>
      </c>
      <c r="G10" s="316" t="str">
        <f>IFERROR(IF(VLOOKUP($A10,TableHandbook[],5,FALSE)=0,"",VLOOKUP($A10,TableHandbook[],5,FALSE)),"")</f>
        <v/>
      </c>
      <c r="H10" s="319" t="str">
        <f>IFERROR(VLOOKUP($A10,TableHandbook[],H$2,FALSE),"")</f>
        <v/>
      </c>
      <c r="I10" s="320" t="str">
        <f>IFERROR(VLOOKUP($A10,TableHandbook[],I$2,FALSE),"")</f>
        <v/>
      </c>
      <c r="J10" s="319" t="str">
        <f>IFERROR(VLOOKUP($A10,TableHandbook[],J$2,FALSE),"")</f>
        <v/>
      </c>
      <c r="K10" s="320" t="str">
        <f>IFERROR(VLOOKUP($A10,TableHandbook[],K$2,FALSE),"")</f>
        <v/>
      </c>
      <c r="L10" s="319" t="str">
        <f>IFERROR(VLOOKUP($A10,TableHandbook[],L$2,FALSE),"")</f>
        <v/>
      </c>
      <c r="M10" s="320" t="str">
        <f>IFERROR(VLOOKUP($A10,TableHandbook[],M$2,FALSE),"")</f>
        <v/>
      </c>
      <c r="N10" s="319" t="str">
        <f>IFERROR(VLOOKUP($A10,TableHandbook[],N$2,FALSE),"")</f>
        <v/>
      </c>
      <c r="O10" s="320" t="str">
        <f>IFERROR(VLOOKUP($A10,TableHandbook[],O$2,FALSE),"")</f>
        <v/>
      </c>
      <c r="P10" s="23"/>
      <c r="Q10" s="321">
        <v>2</v>
      </c>
      <c r="R10" s="322"/>
      <c r="S10" s="322"/>
    </row>
    <row r="11" spans="1:20" s="323" customFormat="1" ht="21" customHeight="1" x14ac:dyDescent="0.15">
      <c r="A11" s="315" t="str">
        <f>IFERROR(IF(HLOOKUP($P$6,RangeUnitsetsECEPR,Q11,FALSE)=0,"",HLOOKUP($P$6,RangeUnitsetsECEPR,Q11,FALSE)),"")</f>
        <v/>
      </c>
      <c r="B11" s="316" t="str">
        <f>IFERROR(IF(VLOOKUP($A11,TableHandbook[],2,FALSE)=0,"",VLOOKUP($A11,TableHandbook[],2,FALSE)),"")</f>
        <v/>
      </c>
      <c r="C11" s="316" t="str">
        <f>IFERROR(IF(VLOOKUP($A11,TableHandbook[],3,FALSE)=0,"",VLOOKUP($A11,TableHandbook[],3,FALSE)),"")</f>
        <v/>
      </c>
      <c r="D11" s="317" t="str">
        <f>IFERROR(IF(VLOOKUP($A11,TableHandbook[],4,FALSE)=0,"",VLOOKUP($A11,TableHandbook[],4,FALSE)),"")</f>
        <v/>
      </c>
      <c r="E11" s="316" t="str">
        <f>IF(A11="","",E10)</f>
        <v/>
      </c>
      <c r="F11" s="318" t="str">
        <f>IFERROR(IF(VLOOKUP($A11,TableHandbook[],6,FALSE)=0,"",VLOOKUP($A11,TableHandbook[],6,FALSE)),"")</f>
        <v/>
      </c>
      <c r="G11" s="316" t="str">
        <f>IFERROR(IF(VLOOKUP($A11,TableHandbook[],5,FALSE)=0,"",VLOOKUP($A11,TableHandbook[],5,FALSE)),"")</f>
        <v/>
      </c>
      <c r="H11" s="319" t="str">
        <f>IFERROR(VLOOKUP($A11,TableHandbook[],H$2,FALSE),"")</f>
        <v/>
      </c>
      <c r="I11" s="320" t="str">
        <f>IFERROR(VLOOKUP($A11,TableHandbook[],I$2,FALSE),"")</f>
        <v/>
      </c>
      <c r="J11" s="319" t="str">
        <f>IFERROR(VLOOKUP($A11,TableHandbook[],J$2,FALSE),"")</f>
        <v/>
      </c>
      <c r="K11" s="320" t="str">
        <f>IFERROR(VLOOKUP($A11,TableHandbook[],K$2,FALSE),"")</f>
        <v/>
      </c>
      <c r="L11" s="319" t="str">
        <f>IFERROR(VLOOKUP($A11,TableHandbook[],L$2,FALSE),"")</f>
        <v/>
      </c>
      <c r="M11" s="320" t="str">
        <f>IFERROR(VLOOKUP($A11,TableHandbook[],M$2,FALSE),"")</f>
        <v/>
      </c>
      <c r="N11" s="319" t="str">
        <f>IFERROR(VLOOKUP($A11,TableHandbook[],N$2,FALSE),"")</f>
        <v/>
      </c>
      <c r="O11" s="320" t="str">
        <f>IFERROR(VLOOKUP($A11,TableHandbook[],O$2,FALSE),"")</f>
        <v/>
      </c>
      <c r="P11" s="23"/>
      <c r="Q11" s="321">
        <v>3</v>
      </c>
      <c r="R11" s="322"/>
      <c r="S11" s="322"/>
    </row>
    <row r="12" spans="1:20" s="323" customFormat="1" ht="6" customHeight="1" x14ac:dyDescent="0.15">
      <c r="A12" s="324"/>
      <c r="B12" s="325"/>
      <c r="C12" s="325"/>
      <c r="D12" s="326"/>
      <c r="E12" s="325"/>
      <c r="F12" s="327"/>
      <c r="G12" s="325"/>
      <c r="H12" s="328"/>
      <c r="I12" s="329"/>
      <c r="J12" s="328"/>
      <c r="K12" s="329"/>
      <c r="L12" s="328"/>
      <c r="M12" s="329"/>
      <c r="N12" s="328"/>
      <c r="O12" s="329"/>
      <c r="P12" s="107"/>
      <c r="Q12" s="321"/>
      <c r="R12" s="322"/>
      <c r="S12" s="322"/>
      <c r="T12" s="322"/>
    </row>
    <row r="13" spans="1:20" s="323" customFormat="1" ht="21" customHeight="1" x14ac:dyDescent="0.15">
      <c r="A13" s="315" t="str">
        <f>IFERROR(IF(HLOOKUP($P$6,RangeUnitsetsECEPR,Q13,FALSE)=0,"",HLOOKUP($P$6,RangeUnitsetsECEPR,Q13,FALSE)),"")</f>
        <v/>
      </c>
      <c r="B13" s="316" t="str">
        <f>IFERROR(IF(VLOOKUP($A13,TableHandbook[],2,FALSE)=0,"",VLOOKUP($A13,TableHandbook[],2,FALSE)),"")</f>
        <v/>
      </c>
      <c r="C13" s="316" t="str">
        <f>IFERROR(IF(VLOOKUP($A13,TableHandbook[],3,FALSE)=0,"",VLOOKUP($A13,TableHandbook[],3,FALSE)),"")</f>
        <v/>
      </c>
      <c r="D13" s="317" t="str">
        <f>IFERROR(IF(VLOOKUP($A13,TableHandbook[],4,FALSE)=0,"",VLOOKUP($A13,TableHandbook[],4,FALSE)),"")</f>
        <v/>
      </c>
      <c r="E13" s="316" t="str">
        <f>IF(A13="","",VLOOKUP($D$7,TableStudyPeriods[],3,FALSE))</f>
        <v/>
      </c>
      <c r="F13" s="318" t="str">
        <f>IFERROR(IF(VLOOKUP($A13,TableHandbook[],6,FALSE)=0,"",VLOOKUP($A13,TableHandbook[],6,FALSE)),"")</f>
        <v/>
      </c>
      <c r="G13" s="316" t="str">
        <f>IFERROR(IF(VLOOKUP($A13,TableHandbook[],5,FALSE)=0,"",VLOOKUP($A13,TableHandbook[],5,FALSE)),"")</f>
        <v/>
      </c>
      <c r="H13" s="319" t="str">
        <f>IFERROR(VLOOKUP($A13,TableHandbook[],H$2,FALSE),"")</f>
        <v/>
      </c>
      <c r="I13" s="320" t="str">
        <f>IFERROR(VLOOKUP($A13,TableHandbook[],I$2,FALSE),"")</f>
        <v/>
      </c>
      <c r="J13" s="319" t="str">
        <f>IFERROR(VLOOKUP($A13,TableHandbook[],J$2,FALSE),"")</f>
        <v/>
      </c>
      <c r="K13" s="320" t="str">
        <f>IFERROR(VLOOKUP($A13,TableHandbook[],K$2,FALSE),"")</f>
        <v/>
      </c>
      <c r="L13" s="319" t="str">
        <f>IFERROR(VLOOKUP($A13,TableHandbook[],L$2,FALSE),"")</f>
        <v/>
      </c>
      <c r="M13" s="320" t="str">
        <f>IFERROR(VLOOKUP($A13,TableHandbook[],M$2,FALSE),"")</f>
        <v/>
      </c>
      <c r="N13" s="319" t="str">
        <f>IFERROR(VLOOKUP($A13,TableHandbook[],N$2,FALSE),"")</f>
        <v/>
      </c>
      <c r="O13" s="320" t="str">
        <f>IFERROR(VLOOKUP($A13,TableHandbook[],O$2,FALSE),"")</f>
        <v/>
      </c>
      <c r="P13" s="24"/>
      <c r="Q13" s="321">
        <v>4</v>
      </c>
      <c r="R13" s="322"/>
      <c r="S13" s="322"/>
    </row>
    <row r="14" spans="1:20" s="323" customFormat="1" ht="21" customHeight="1" x14ac:dyDescent="0.15">
      <c r="A14" s="315" t="str">
        <f>IFERROR(IF(HLOOKUP($P$6,RangeUnitsetsECEPR,Q14,FALSE)=0,"",HLOOKUP($P$6,RangeUnitsetsECEPR,Q14,FALSE)),"")</f>
        <v/>
      </c>
      <c r="B14" s="316" t="str">
        <f>IFERROR(IF(VLOOKUP($A14,TableHandbook[],2,FALSE)=0,"",VLOOKUP($A14,TableHandbook[],2,FALSE)),"")</f>
        <v/>
      </c>
      <c r="C14" s="316" t="str">
        <f>IFERROR(IF(VLOOKUP($A14,TableHandbook[],3,FALSE)=0,"",VLOOKUP($A14,TableHandbook[],3,FALSE)),"")</f>
        <v/>
      </c>
      <c r="D14" s="317" t="str">
        <f>IFERROR(IF(VLOOKUP($A14,TableHandbook[],4,FALSE)=0,"",VLOOKUP($A14,TableHandbook[],4,FALSE)),"")</f>
        <v/>
      </c>
      <c r="E14" s="316" t="str">
        <f>IF(A14="","",E13)</f>
        <v/>
      </c>
      <c r="F14" s="318" t="str">
        <f>IFERROR(IF(VLOOKUP($A14,TableHandbook[],6,FALSE)=0,"",VLOOKUP($A14,TableHandbook[],6,FALSE)),"")</f>
        <v/>
      </c>
      <c r="G14" s="316" t="str">
        <f>IFERROR(IF(VLOOKUP($A14,TableHandbook[],5,FALSE)=0,"",VLOOKUP($A14,TableHandbook[],5,FALSE)),"")</f>
        <v/>
      </c>
      <c r="H14" s="319" t="str">
        <f>IFERROR(VLOOKUP($A14,TableHandbook[],H$2,FALSE),"")</f>
        <v/>
      </c>
      <c r="I14" s="320" t="str">
        <f>IFERROR(VLOOKUP($A14,TableHandbook[],I$2,FALSE),"")</f>
        <v/>
      </c>
      <c r="J14" s="319" t="str">
        <f>IFERROR(VLOOKUP($A14,TableHandbook[],J$2,FALSE),"")</f>
        <v/>
      </c>
      <c r="K14" s="320" t="str">
        <f>IFERROR(VLOOKUP($A14,TableHandbook[],K$2,FALSE),"")</f>
        <v/>
      </c>
      <c r="L14" s="319" t="str">
        <f>IFERROR(VLOOKUP($A14,TableHandbook[],L$2,FALSE),"")</f>
        <v/>
      </c>
      <c r="M14" s="320" t="str">
        <f>IFERROR(VLOOKUP($A14,TableHandbook[],M$2,FALSE),"")</f>
        <v/>
      </c>
      <c r="N14" s="319" t="str">
        <f>IFERROR(VLOOKUP($A14,TableHandbook[],N$2,FALSE),"")</f>
        <v/>
      </c>
      <c r="O14" s="320" t="str">
        <f>IFERROR(VLOOKUP($A14,TableHandbook[],O$2,FALSE),"")</f>
        <v/>
      </c>
      <c r="P14" s="23"/>
      <c r="Q14" s="321">
        <v>5</v>
      </c>
      <c r="R14" s="322"/>
      <c r="S14" s="322"/>
    </row>
    <row r="15" spans="1:20" s="323" customFormat="1" ht="6" customHeight="1" x14ac:dyDescent="0.15">
      <c r="A15" s="324"/>
      <c r="B15" s="325"/>
      <c r="C15" s="325"/>
      <c r="D15" s="326"/>
      <c r="E15" s="325"/>
      <c r="F15" s="327"/>
      <c r="G15" s="325"/>
      <c r="H15" s="328"/>
      <c r="I15" s="329"/>
      <c r="J15" s="328"/>
      <c r="K15" s="329"/>
      <c r="L15" s="328"/>
      <c r="M15" s="329"/>
      <c r="N15" s="328"/>
      <c r="O15" s="329"/>
      <c r="P15" s="107"/>
      <c r="Q15" s="321"/>
      <c r="R15" s="322"/>
      <c r="S15" s="322"/>
      <c r="T15" s="322"/>
    </row>
    <row r="16" spans="1:20" s="323" customFormat="1" ht="21" customHeight="1" x14ac:dyDescent="0.15">
      <c r="A16" s="315" t="str">
        <f>IFERROR(IF(HLOOKUP($P$6,RangeUnitsetsECEPR,Q16,FALSE)=0,"",HLOOKUP($P$6,RangeUnitsetsECEPR,Q16,FALSE)),"")</f>
        <v/>
      </c>
      <c r="B16" s="330" t="str">
        <f>IFERROR(IF(VLOOKUP($A16,TableHandbook[],2,FALSE)=0,"",VLOOKUP($A16,TableHandbook[],2,FALSE)),"")</f>
        <v/>
      </c>
      <c r="C16" s="330" t="str">
        <f>IFERROR(IF(VLOOKUP($A16,TableHandbook[],3,FALSE)=0,"",VLOOKUP($A16,TableHandbook[],3,FALSE)),"")</f>
        <v/>
      </c>
      <c r="D16" s="317" t="str">
        <f>IFERROR(IF(VLOOKUP($A16,TableHandbook[],4,FALSE)=0,"",VLOOKUP($A16,TableHandbook[],4,FALSE)),"")</f>
        <v/>
      </c>
      <c r="E16" s="316" t="str">
        <f>IF(A16="","",VLOOKUP($D$7,TableStudyPeriods[],4,FALSE))</f>
        <v/>
      </c>
      <c r="F16" s="318" t="str">
        <f>IFERROR(IF(VLOOKUP($A16,TableHandbook[],6,FALSE)=0,"",VLOOKUP($A16,TableHandbook[],6,FALSE)),"")</f>
        <v/>
      </c>
      <c r="G16" s="330" t="str">
        <f>IFERROR(IF(VLOOKUP($A16,TableHandbook[],5,FALSE)=0,"",VLOOKUP($A16,TableHandbook[],5,FALSE)),"")</f>
        <v/>
      </c>
      <c r="H16" s="331" t="str">
        <f>IFERROR(VLOOKUP($A16,TableHandbook[],H$2,FALSE),"")</f>
        <v/>
      </c>
      <c r="I16" s="332" t="str">
        <f>IFERROR(VLOOKUP($A16,TableHandbook[],I$2,FALSE),"")</f>
        <v/>
      </c>
      <c r="J16" s="331" t="str">
        <f>IFERROR(VLOOKUP($A16,TableHandbook[],J$2,FALSE),"")</f>
        <v/>
      </c>
      <c r="K16" s="332" t="str">
        <f>IFERROR(VLOOKUP($A16,TableHandbook[],K$2,FALSE),"")</f>
        <v/>
      </c>
      <c r="L16" s="331" t="str">
        <f>IFERROR(VLOOKUP($A16,TableHandbook[],L$2,FALSE),"")</f>
        <v/>
      </c>
      <c r="M16" s="332" t="str">
        <f>IFERROR(VLOOKUP($A16,TableHandbook[],M$2,FALSE),"")</f>
        <v/>
      </c>
      <c r="N16" s="331" t="str">
        <f>IFERROR(VLOOKUP($A16,TableHandbook[],N$2,FALSE),"")</f>
        <v/>
      </c>
      <c r="O16" s="332" t="str">
        <f>IFERROR(VLOOKUP($A16,TableHandbook[],O$2,FALSE),"")</f>
        <v/>
      </c>
      <c r="P16" s="24"/>
      <c r="Q16" s="321">
        <v>6</v>
      </c>
      <c r="R16" s="322"/>
      <c r="S16" s="322"/>
    </row>
    <row r="17" spans="1:20" s="334" customFormat="1" ht="21" customHeight="1" x14ac:dyDescent="0.15">
      <c r="A17" s="315" t="str">
        <f>IFERROR(IF(HLOOKUP($P$6,RangeUnitsetsECEPR,Q17,FALSE)=0,"",HLOOKUP($P$6,RangeUnitsetsECEPR,Q17,FALSE)),"")</f>
        <v/>
      </c>
      <c r="B17" s="330" t="str">
        <f>IFERROR(IF(VLOOKUP($A17,TableHandbook[],2,FALSE)=0,"",VLOOKUP($A17,TableHandbook[],2,FALSE)),"")</f>
        <v/>
      </c>
      <c r="C17" s="330" t="str">
        <f>IFERROR(IF(VLOOKUP($A17,TableHandbook[],3,FALSE)=0,"",VLOOKUP($A17,TableHandbook[],3,FALSE)),"")</f>
        <v/>
      </c>
      <c r="D17" s="317" t="str">
        <f>IFERROR(IF(VLOOKUP($A17,TableHandbook[],4,FALSE)=0,"",VLOOKUP($A17,TableHandbook[],4,FALSE)),"")</f>
        <v/>
      </c>
      <c r="E17" s="316" t="str">
        <f>IF(A17="","",E16)</f>
        <v/>
      </c>
      <c r="F17" s="318" t="str">
        <f>IFERROR(IF(VLOOKUP($A17,TableHandbook[],6,FALSE)=0,"",VLOOKUP($A17,TableHandbook[],6,FALSE)),"")</f>
        <v/>
      </c>
      <c r="G17" s="330" t="str">
        <f>IFERROR(IF(VLOOKUP($A17,TableHandbook[],5,FALSE)=0,"",VLOOKUP($A17,TableHandbook[],5,FALSE)),"")</f>
        <v/>
      </c>
      <c r="H17" s="331" t="str">
        <f>IFERROR(VLOOKUP($A17,TableHandbook[],H$2,FALSE),"")</f>
        <v/>
      </c>
      <c r="I17" s="332" t="str">
        <f>IFERROR(VLOOKUP($A17,TableHandbook[],I$2,FALSE),"")</f>
        <v/>
      </c>
      <c r="J17" s="331" t="str">
        <f>IFERROR(VLOOKUP($A17,TableHandbook[],J$2,FALSE),"")</f>
        <v/>
      </c>
      <c r="K17" s="332" t="str">
        <f>IFERROR(VLOOKUP($A17,TableHandbook[],K$2,FALSE),"")</f>
        <v/>
      </c>
      <c r="L17" s="331" t="str">
        <f>IFERROR(VLOOKUP($A17,TableHandbook[],L$2,FALSE),"")</f>
        <v/>
      </c>
      <c r="M17" s="332" t="str">
        <f>IFERROR(VLOOKUP($A17,TableHandbook[],M$2,FALSE),"")</f>
        <v/>
      </c>
      <c r="N17" s="331" t="str">
        <f>IFERROR(VLOOKUP($A17,TableHandbook[],N$2,FALSE),"")</f>
        <v/>
      </c>
      <c r="O17" s="332" t="str">
        <f>IFERROR(VLOOKUP($A17,TableHandbook[],O$2,FALSE),"")</f>
        <v/>
      </c>
      <c r="P17" s="24"/>
      <c r="Q17" s="321">
        <v>7</v>
      </c>
      <c r="R17" s="333"/>
      <c r="S17" s="333"/>
    </row>
    <row r="18" spans="1:20" s="323" customFormat="1" ht="6" customHeight="1" x14ac:dyDescent="0.15">
      <c r="A18" s="324"/>
      <c r="B18" s="325"/>
      <c r="C18" s="325"/>
      <c r="D18" s="326"/>
      <c r="E18" s="325"/>
      <c r="F18" s="327"/>
      <c r="G18" s="325"/>
      <c r="H18" s="328"/>
      <c r="I18" s="329"/>
      <c r="J18" s="328"/>
      <c r="K18" s="329"/>
      <c r="L18" s="328"/>
      <c r="M18" s="329"/>
      <c r="N18" s="328"/>
      <c r="O18" s="329"/>
      <c r="P18" s="107"/>
      <c r="Q18" s="321"/>
      <c r="R18" s="322"/>
      <c r="S18" s="322"/>
      <c r="T18" s="322"/>
    </row>
    <row r="19" spans="1:20" s="334" customFormat="1" ht="21" customHeight="1" x14ac:dyDescent="0.15">
      <c r="A19" s="315" t="str">
        <f>IFERROR(IF(HLOOKUP($P$6,RangeUnitsetsECEPR,Q19,FALSE)=0,"",HLOOKUP($P$6,RangeUnitsetsECEPR,Q19,FALSE)),"")</f>
        <v/>
      </c>
      <c r="B19" s="330" t="str">
        <f>IFERROR(IF(VLOOKUP($A19,TableHandbook[],2,FALSE)=0,"",VLOOKUP($A19,TableHandbook[],2,FALSE)),"")</f>
        <v/>
      </c>
      <c r="C19" s="330" t="str">
        <f>IFERROR(IF(VLOOKUP($A19,TableHandbook[],3,FALSE)=0,"",VLOOKUP($A19,TableHandbook[],3,FALSE)),"")</f>
        <v/>
      </c>
      <c r="D19" s="317" t="str">
        <f>IFERROR(IF(VLOOKUP($A19,TableHandbook[],4,FALSE)=0,"",VLOOKUP($A19,TableHandbook[],4,FALSE)),"")</f>
        <v/>
      </c>
      <c r="E19" s="316" t="str">
        <f>IF(A19="","",VLOOKUP($D$7,TableStudyPeriods[],5,FALSE))</f>
        <v/>
      </c>
      <c r="F19" s="318" t="str">
        <f>IFERROR(IF(VLOOKUP($A19,TableHandbook[],6,FALSE)=0,"",VLOOKUP($A19,TableHandbook[],6,FALSE)),"")</f>
        <v/>
      </c>
      <c r="G19" s="330" t="str">
        <f>IFERROR(IF(VLOOKUP($A19,TableHandbook[],5,FALSE)=0,"",VLOOKUP($A19,TableHandbook[],5,FALSE)),"")</f>
        <v/>
      </c>
      <c r="H19" s="331" t="str">
        <f>IFERROR(VLOOKUP($A19,TableHandbook[],H$2,FALSE),"")</f>
        <v/>
      </c>
      <c r="I19" s="332" t="str">
        <f>IFERROR(VLOOKUP($A19,TableHandbook[],I$2,FALSE),"")</f>
        <v/>
      </c>
      <c r="J19" s="331" t="str">
        <f>IFERROR(VLOOKUP($A19,TableHandbook[],J$2,FALSE),"")</f>
        <v/>
      </c>
      <c r="K19" s="332" t="str">
        <f>IFERROR(VLOOKUP($A19,TableHandbook[],K$2,FALSE),"")</f>
        <v/>
      </c>
      <c r="L19" s="331" t="str">
        <f>IFERROR(VLOOKUP($A19,TableHandbook[],L$2,FALSE),"")</f>
        <v/>
      </c>
      <c r="M19" s="332" t="str">
        <f>IFERROR(VLOOKUP($A19,TableHandbook[],M$2,FALSE),"")</f>
        <v/>
      </c>
      <c r="N19" s="331" t="str">
        <f>IFERROR(VLOOKUP($A19,TableHandbook[],N$2,FALSE),"")</f>
        <v/>
      </c>
      <c r="O19" s="332" t="str">
        <f>IFERROR(VLOOKUP($A19,TableHandbook[],O$2,FALSE),"")</f>
        <v/>
      </c>
      <c r="P19" s="24"/>
      <c r="Q19" s="321">
        <v>8</v>
      </c>
      <c r="R19" s="333"/>
      <c r="S19" s="333"/>
    </row>
    <row r="20" spans="1:20" s="334" customFormat="1" ht="21" customHeight="1" x14ac:dyDescent="0.15">
      <c r="A20" s="315" t="str">
        <f>IFERROR(IF(HLOOKUP($P$6,RangeUnitsetsECEPR,Q20,FALSE)=0,"",HLOOKUP($P$6,RangeUnitsetsECEPR,Q20,FALSE)),"")</f>
        <v/>
      </c>
      <c r="B20" s="330" t="str">
        <f>IFERROR(IF(VLOOKUP($A20,TableHandbook[],2,FALSE)=0,"",VLOOKUP($A20,TableHandbook[],2,FALSE)),"")</f>
        <v/>
      </c>
      <c r="C20" s="330" t="str">
        <f>IFERROR(IF(VLOOKUP($A20,TableHandbook[],3,FALSE)=0,"",VLOOKUP($A20,TableHandbook[],3,FALSE)),"")</f>
        <v/>
      </c>
      <c r="D20" s="335" t="str">
        <f>IFERROR(IF(VLOOKUP($A20,TableHandbook[],4,FALSE)=0,"",VLOOKUP($A20,TableHandbook[],4,FALSE)),"")</f>
        <v/>
      </c>
      <c r="E20" s="330" t="str">
        <f>IF(A20="","",E19)</f>
        <v/>
      </c>
      <c r="F20" s="318" t="str">
        <f>IFERROR(IF(VLOOKUP($A20,TableHandbook[],6,FALSE)=0,"",VLOOKUP($A20,TableHandbook[],6,FALSE)),"")</f>
        <v/>
      </c>
      <c r="G20" s="330" t="str">
        <f>IFERROR(IF(VLOOKUP($A20,TableHandbook[],5,FALSE)=0,"",VLOOKUP($A20,TableHandbook[],5,FALSE)),"")</f>
        <v/>
      </c>
      <c r="H20" s="331" t="str">
        <f>IFERROR(VLOOKUP($A20,TableHandbook[],H$2,FALSE),"")</f>
        <v/>
      </c>
      <c r="I20" s="332" t="str">
        <f>IFERROR(VLOOKUP($A20,TableHandbook[],I$2,FALSE),"")</f>
        <v/>
      </c>
      <c r="J20" s="331" t="str">
        <f>IFERROR(VLOOKUP($A20,TableHandbook[],J$2,FALSE),"")</f>
        <v/>
      </c>
      <c r="K20" s="332" t="str">
        <f>IFERROR(VLOOKUP($A20,TableHandbook[],K$2,FALSE),"")</f>
        <v/>
      </c>
      <c r="L20" s="331" t="str">
        <f>IFERROR(VLOOKUP($A20,TableHandbook[],L$2,FALSE),"")</f>
        <v/>
      </c>
      <c r="M20" s="332" t="str">
        <f>IFERROR(VLOOKUP($A20,TableHandbook[],M$2,FALSE),"")</f>
        <v/>
      </c>
      <c r="N20" s="331" t="str">
        <f>IFERROR(VLOOKUP($A20,TableHandbook[],N$2,FALSE),"")</f>
        <v/>
      </c>
      <c r="O20" s="332" t="str">
        <f>IFERROR(VLOOKUP($A20,TableHandbook[],O$2,FALSE),"")</f>
        <v/>
      </c>
      <c r="P20" s="24"/>
      <c r="Q20" s="321">
        <v>9</v>
      </c>
      <c r="R20" s="333"/>
      <c r="S20" s="333"/>
    </row>
    <row r="21" spans="1:20" s="311" customFormat="1" ht="31.5" x14ac:dyDescent="0.25">
      <c r="A21" s="304" t="s">
        <v>33</v>
      </c>
      <c r="B21" s="304"/>
      <c r="C21" s="304"/>
      <c r="D21" s="336" t="s">
        <v>3</v>
      </c>
      <c r="E21" s="312" t="s">
        <v>21</v>
      </c>
      <c r="F21" s="304" t="s">
        <v>22</v>
      </c>
      <c r="G21" s="304" t="s">
        <v>23</v>
      </c>
      <c r="H21" s="313" t="str">
        <f>H9</f>
        <v>SSP1 BEN</v>
      </c>
      <c r="I21" s="314" t="str">
        <f t="shared" ref="I21:P21" si="0">I9</f>
        <v>SSP1 FO</v>
      </c>
      <c r="J21" s="313" t="str">
        <f t="shared" si="0"/>
        <v>SSP2 BEN</v>
      </c>
      <c r="K21" s="314" t="str">
        <f t="shared" si="0"/>
        <v>SSP2 FO</v>
      </c>
      <c r="L21" s="313" t="str">
        <f t="shared" si="0"/>
        <v>SSP3 BEN</v>
      </c>
      <c r="M21" s="314" t="str">
        <f t="shared" si="0"/>
        <v>SSP3 FO</v>
      </c>
      <c r="N21" s="313" t="str">
        <f t="shared" si="0"/>
        <v>SSP4 BEN</v>
      </c>
      <c r="O21" s="314" t="str">
        <f t="shared" si="0"/>
        <v>SSP4 FO</v>
      </c>
      <c r="P21" s="304" t="str">
        <f t="shared" si="0"/>
        <v>Notes / Progress</v>
      </c>
      <c r="Q21" s="337"/>
      <c r="R21" s="310"/>
      <c r="S21" s="310"/>
    </row>
    <row r="22" spans="1:20" s="323" customFormat="1" ht="21" customHeight="1" x14ac:dyDescent="0.15">
      <c r="A22" s="315" t="str">
        <f>IFERROR(IF(HLOOKUP($P$6,RangeUnitsetsECEPR,Q22,FALSE)=0,"",HLOOKUP($P$6,RangeUnitsetsECEPR,Q22,FALSE)),"")</f>
        <v/>
      </c>
      <c r="B22" s="330" t="str">
        <f>IFERROR(IF(VLOOKUP($A22,TableHandbook[],2,FALSE)=0,"",VLOOKUP($A22,TableHandbook[],2,FALSE)),"")</f>
        <v/>
      </c>
      <c r="C22" s="330" t="str">
        <f>IFERROR(IF(VLOOKUP($A22,TableHandbook[],3,FALSE)=0,"",VLOOKUP($A22,TableHandbook[],3,FALSE)),"")</f>
        <v/>
      </c>
      <c r="D22" s="338" t="str">
        <f>IFERROR(IF(VLOOKUP($A22,TableHandbook[],4,FALSE)=0,"",VLOOKUP($A22,TableHandbook[],4,FALSE)),"")</f>
        <v/>
      </c>
      <c r="E22" s="330" t="str">
        <f>IF(A22="","",VLOOKUP($D$7,TableStudyPeriods[],2,FALSE))</f>
        <v/>
      </c>
      <c r="F22" s="318" t="str">
        <f>IFERROR(IF(VLOOKUP($A22,TableHandbook[],6,FALSE)=0,"",VLOOKUP($A22,TableHandbook[],6,FALSE)),"")</f>
        <v/>
      </c>
      <c r="G22" s="316" t="str">
        <f>IFERROR(IF(VLOOKUP($A22,TableHandbook[],5,FALSE)=0,"",VLOOKUP($A22,TableHandbook[],5,FALSE)),"")</f>
        <v/>
      </c>
      <c r="H22" s="319" t="str">
        <f>IFERROR(VLOOKUP($A22,TableHandbook[],H$2,FALSE),"")</f>
        <v/>
      </c>
      <c r="I22" s="320" t="str">
        <f>IFERROR(VLOOKUP($A22,TableHandbook[],I$2,FALSE),"")</f>
        <v/>
      </c>
      <c r="J22" s="319" t="str">
        <f>IFERROR(VLOOKUP($A22,TableHandbook[],J$2,FALSE),"")</f>
        <v/>
      </c>
      <c r="K22" s="320" t="str">
        <f>IFERROR(VLOOKUP($A22,TableHandbook[],K$2,FALSE),"")</f>
        <v/>
      </c>
      <c r="L22" s="319" t="str">
        <f>IFERROR(VLOOKUP($A22,TableHandbook[],L$2,FALSE),"")</f>
        <v/>
      </c>
      <c r="M22" s="320" t="str">
        <f>IFERROR(VLOOKUP($A22,TableHandbook[],M$2,FALSE),"")</f>
        <v/>
      </c>
      <c r="N22" s="319" t="str">
        <f>IFERROR(VLOOKUP($A22,TableHandbook[],N$2,FALSE),"")</f>
        <v/>
      </c>
      <c r="O22" s="320" t="str">
        <f>IFERROR(VLOOKUP($A22,TableHandbook[],O$2,FALSE),"")</f>
        <v/>
      </c>
      <c r="P22" s="23"/>
      <c r="Q22" s="321">
        <v>10</v>
      </c>
      <c r="R22" s="322"/>
      <c r="S22" s="322"/>
    </row>
    <row r="23" spans="1:20" s="323" customFormat="1" ht="21" customHeight="1" x14ac:dyDescent="0.15">
      <c r="A23" s="315" t="str">
        <f>IFERROR(IF(HLOOKUP($P$6,RangeUnitsetsECEPR,Q23,FALSE)=0,"",HLOOKUP($P$6,RangeUnitsetsECEPR,Q23,FALSE)),"")</f>
        <v/>
      </c>
      <c r="B23" s="330" t="str">
        <f>IFERROR(IF(VLOOKUP($A23,TableHandbook[],2,FALSE)=0,"",VLOOKUP($A23,TableHandbook[],2,FALSE)),"")</f>
        <v/>
      </c>
      <c r="C23" s="330" t="str">
        <f>IFERROR(IF(VLOOKUP($A23,TableHandbook[],3,FALSE)=0,"",VLOOKUP($A23,TableHandbook[],3,FALSE)),"")</f>
        <v/>
      </c>
      <c r="D23" s="335" t="str">
        <f>IFERROR(IF(VLOOKUP($A23,TableHandbook[],4,FALSE)=0,"",VLOOKUP($A23,TableHandbook[],4,FALSE)),"")</f>
        <v/>
      </c>
      <c r="E23" s="330" t="str">
        <f>IF(A23="","",E22)</f>
        <v/>
      </c>
      <c r="F23" s="318" t="str">
        <f>IFERROR(IF(VLOOKUP($A23,TableHandbook[],6,FALSE)=0,"",VLOOKUP($A23,TableHandbook[],6,FALSE)),"")</f>
        <v/>
      </c>
      <c r="G23" s="316" t="str">
        <f>IFERROR(IF(VLOOKUP($A23,TableHandbook[],5,FALSE)=0,"",VLOOKUP($A23,TableHandbook[],5,FALSE)),"")</f>
        <v/>
      </c>
      <c r="H23" s="319" t="str">
        <f>IFERROR(VLOOKUP($A23,TableHandbook[],H$2,FALSE),"")</f>
        <v/>
      </c>
      <c r="I23" s="320" t="str">
        <f>IFERROR(VLOOKUP($A23,TableHandbook[],I$2,FALSE),"")</f>
        <v/>
      </c>
      <c r="J23" s="319" t="str">
        <f>IFERROR(VLOOKUP($A23,TableHandbook[],J$2,FALSE),"")</f>
        <v/>
      </c>
      <c r="K23" s="320" t="str">
        <f>IFERROR(VLOOKUP($A23,TableHandbook[],K$2,FALSE),"")</f>
        <v/>
      </c>
      <c r="L23" s="319" t="str">
        <f>IFERROR(VLOOKUP($A23,TableHandbook[],L$2,FALSE),"")</f>
        <v/>
      </c>
      <c r="M23" s="320" t="str">
        <f>IFERROR(VLOOKUP($A23,TableHandbook[],M$2,FALSE),"")</f>
        <v/>
      </c>
      <c r="N23" s="319" t="str">
        <f>IFERROR(VLOOKUP($A23,TableHandbook[],N$2,FALSE),"")</f>
        <v/>
      </c>
      <c r="O23" s="320" t="str">
        <f>IFERROR(VLOOKUP($A23,TableHandbook[],O$2,FALSE),"")</f>
        <v/>
      </c>
      <c r="P23" s="23"/>
      <c r="Q23" s="321">
        <v>11</v>
      </c>
      <c r="R23" s="322"/>
      <c r="S23" s="322"/>
    </row>
    <row r="24" spans="1:20" s="323" customFormat="1" ht="6" customHeight="1" x14ac:dyDescent="0.15">
      <c r="A24" s="324"/>
      <c r="B24" s="325"/>
      <c r="C24" s="325"/>
      <c r="D24" s="326"/>
      <c r="E24" s="325"/>
      <c r="F24" s="327"/>
      <c r="G24" s="325"/>
      <c r="H24" s="328"/>
      <c r="I24" s="329"/>
      <c r="J24" s="328"/>
      <c r="K24" s="329"/>
      <c r="L24" s="328"/>
      <c r="M24" s="329"/>
      <c r="N24" s="328"/>
      <c r="O24" s="329"/>
      <c r="P24" s="107"/>
      <c r="Q24" s="321"/>
      <c r="R24" s="322"/>
      <c r="S24" s="322"/>
      <c r="T24" s="322"/>
    </row>
    <row r="25" spans="1:20" s="323" customFormat="1" ht="21" customHeight="1" x14ac:dyDescent="0.15">
      <c r="A25" s="315" t="str">
        <f>IFERROR(IF(HLOOKUP($P$6,RangeUnitsetsECEPR,Q25,FALSE)=0,"",HLOOKUP($P$6,RangeUnitsetsECEPR,Q25,FALSE)),"")</f>
        <v/>
      </c>
      <c r="B25" s="330" t="str">
        <f>IFERROR(IF(VLOOKUP($A25,TableHandbook[],2,FALSE)=0,"",VLOOKUP($A25,TableHandbook[],2,FALSE)),"")</f>
        <v/>
      </c>
      <c r="C25" s="330" t="str">
        <f>IFERROR(IF(VLOOKUP($A25,TableHandbook[],3,FALSE)=0,"",VLOOKUP($A25,TableHandbook[],3,FALSE)),"")</f>
        <v/>
      </c>
      <c r="D25" s="335" t="str">
        <f>IFERROR(IF(VLOOKUP($A25,TableHandbook[],4,FALSE)=0,"",VLOOKUP($A25,TableHandbook[],4,FALSE)),"")</f>
        <v/>
      </c>
      <c r="E25" s="330" t="str">
        <f>IF(A25="","",VLOOKUP($D$7,TableStudyPeriods[],3,FALSE))</f>
        <v/>
      </c>
      <c r="F25" s="318" t="str">
        <f>IFERROR(IF(VLOOKUP($A25,TableHandbook[],6,FALSE)=0,"",VLOOKUP($A25,TableHandbook[],6,FALSE)),"")</f>
        <v/>
      </c>
      <c r="G25" s="316" t="str">
        <f>IFERROR(IF(VLOOKUP($A25,TableHandbook[],5,FALSE)=0,"",VLOOKUP($A25,TableHandbook[],5,FALSE)),"")</f>
        <v/>
      </c>
      <c r="H25" s="319" t="str">
        <f>IFERROR(VLOOKUP($A25,TableHandbook[],H$2,FALSE),"")</f>
        <v/>
      </c>
      <c r="I25" s="320" t="str">
        <f>IFERROR(VLOOKUP($A25,TableHandbook[],I$2,FALSE),"")</f>
        <v/>
      </c>
      <c r="J25" s="319" t="str">
        <f>IFERROR(VLOOKUP($A25,TableHandbook[],J$2,FALSE),"")</f>
        <v/>
      </c>
      <c r="K25" s="320" t="str">
        <f>IFERROR(VLOOKUP($A25,TableHandbook[],K$2,FALSE),"")</f>
        <v/>
      </c>
      <c r="L25" s="319" t="str">
        <f>IFERROR(VLOOKUP($A25,TableHandbook[],L$2,FALSE),"")</f>
        <v/>
      </c>
      <c r="M25" s="320" t="str">
        <f>IFERROR(VLOOKUP($A25,TableHandbook[],M$2,FALSE),"")</f>
        <v/>
      </c>
      <c r="N25" s="319" t="str">
        <f>IFERROR(VLOOKUP($A25,TableHandbook[],N$2,FALSE),"")</f>
        <v/>
      </c>
      <c r="O25" s="320" t="str">
        <f>IFERROR(VLOOKUP($A25,TableHandbook[],O$2,FALSE),"")</f>
        <v/>
      </c>
      <c r="P25" s="23"/>
      <c r="Q25" s="321">
        <v>12</v>
      </c>
      <c r="R25" s="322"/>
      <c r="S25" s="322"/>
    </row>
    <row r="26" spans="1:20" s="323" customFormat="1" ht="21" customHeight="1" x14ac:dyDescent="0.15">
      <c r="A26" s="315" t="str">
        <f>IFERROR(IF(HLOOKUP($P$6,RangeUnitsetsECEPR,Q26,FALSE)=0,"",HLOOKUP($P$6,RangeUnitsetsECEPR,Q26,FALSE)),"")</f>
        <v/>
      </c>
      <c r="B26" s="330" t="str">
        <f>IFERROR(IF(VLOOKUP($A26,TableHandbook[],2,FALSE)=0,"",VLOOKUP($A26,TableHandbook[],2,FALSE)),"")</f>
        <v/>
      </c>
      <c r="C26" s="330" t="str">
        <f>IFERROR(IF(VLOOKUP($A26,TableHandbook[],3,FALSE)=0,"",VLOOKUP($A26,TableHandbook[],3,FALSE)),"")</f>
        <v/>
      </c>
      <c r="D26" s="335" t="str">
        <f>IFERROR(IF(VLOOKUP($A26,TableHandbook[],4,FALSE)=0,"",VLOOKUP($A26,TableHandbook[],4,FALSE)),"")</f>
        <v/>
      </c>
      <c r="E26" s="330" t="str">
        <f>IF(A26="","",E25)</f>
        <v/>
      </c>
      <c r="F26" s="318" t="str">
        <f>IFERROR(IF(VLOOKUP($A26,TableHandbook[],6,FALSE)=0,"",VLOOKUP($A26,TableHandbook[],6,FALSE)),"")</f>
        <v/>
      </c>
      <c r="G26" s="316" t="str">
        <f>IFERROR(IF(VLOOKUP($A26,TableHandbook[],5,FALSE)=0,"",VLOOKUP($A26,TableHandbook[],5,FALSE)),"")</f>
        <v/>
      </c>
      <c r="H26" s="319" t="str">
        <f>IFERROR(VLOOKUP($A26,TableHandbook[],H$2,FALSE),"")</f>
        <v/>
      </c>
      <c r="I26" s="320" t="str">
        <f>IFERROR(VLOOKUP($A26,TableHandbook[],I$2,FALSE),"")</f>
        <v/>
      </c>
      <c r="J26" s="319" t="str">
        <f>IFERROR(VLOOKUP($A26,TableHandbook[],J$2,FALSE),"")</f>
        <v/>
      </c>
      <c r="K26" s="320" t="str">
        <f>IFERROR(VLOOKUP($A26,TableHandbook[],K$2,FALSE),"")</f>
        <v/>
      </c>
      <c r="L26" s="319" t="str">
        <f>IFERROR(VLOOKUP($A26,TableHandbook[],L$2,FALSE),"")</f>
        <v/>
      </c>
      <c r="M26" s="320" t="str">
        <f>IFERROR(VLOOKUP($A26,TableHandbook[],M$2,FALSE),"")</f>
        <v/>
      </c>
      <c r="N26" s="319" t="str">
        <f>IFERROR(VLOOKUP($A26,TableHandbook[],N$2,FALSE),"")</f>
        <v/>
      </c>
      <c r="O26" s="320" t="str">
        <f>IFERROR(VLOOKUP($A26,TableHandbook[],O$2,FALSE),"")</f>
        <v/>
      </c>
      <c r="P26" s="23"/>
      <c r="Q26" s="321">
        <v>13</v>
      </c>
      <c r="R26" s="322"/>
      <c r="S26" s="322"/>
    </row>
    <row r="27" spans="1:20" s="323" customFormat="1" ht="6" customHeight="1" x14ac:dyDescent="0.15">
      <c r="A27" s="324"/>
      <c r="B27" s="325"/>
      <c r="C27" s="325"/>
      <c r="D27" s="326"/>
      <c r="E27" s="325"/>
      <c r="F27" s="327"/>
      <c r="G27" s="325"/>
      <c r="H27" s="328"/>
      <c r="I27" s="329"/>
      <c r="J27" s="328"/>
      <c r="K27" s="329"/>
      <c r="L27" s="328"/>
      <c r="M27" s="329"/>
      <c r="N27" s="328"/>
      <c r="O27" s="329"/>
      <c r="P27" s="107"/>
      <c r="Q27" s="321"/>
      <c r="R27" s="322"/>
      <c r="S27" s="322"/>
      <c r="T27" s="322"/>
    </row>
    <row r="28" spans="1:20" s="323" customFormat="1" ht="21" customHeight="1" x14ac:dyDescent="0.15">
      <c r="A28" s="315" t="str">
        <f>IFERROR(IF(HLOOKUP($P$6,RangeUnitsetsECEPR,Q28,FALSE)=0,"",HLOOKUP($P$6,RangeUnitsetsECEPR,Q28,FALSE)),"")</f>
        <v/>
      </c>
      <c r="B28" s="330" t="str">
        <f>IFERROR(IF(VLOOKUP($A28,TableHandbook[],2,FALSE)=0,"",VLOOKUP($A28,TableHandbook[],2,FALSE)),"")</f>
        <v/>
      </c>
      <c r="C28" s="330" t="str">
        <f>IFERROR(IF(VLOOKUP($A28,TableHandbook[],3,FALSE)=0,"",VLOOKUP($A28,TableHandbook[],3,FALSE)),"")</f>
        <v/>
      </c>
      <c r="D28" s="335" t="str">
        <f>IFERROR(IF(VLOOKUP($A28,TableHandbook[],4,FALSE)=0,"",VLOOKUP($A28,TableHandbook[],4,FALSE)),"")</f>
        <v/>
      </c>
      <c r="E28" s="330" t="str">
        <f>IF(A28="","",VLOOKUP($D$7,TableStudyPeriods[],4,FALSE))</f>
        <v/>
      </c>
      <c r="F28" s="318" t="str">
        <f>IFERROR(IF(VLOOKUP($A28,TableHandbook[],6,FALSE)=0,"",VLOOKUP($A28,TableHandbook[],6,FALSE)),"")</f>
        <v/>
      </c>
      <c r="G28" s="316" t="str">
        <f>IFERROR(IF(VLOOKUP($A28,TableHandbook[],5,FALSE)=0,"",VLOOKUP($A28,TableHandbook[],5,FALSE)),"")</f>
        <v/>
      </c>
      <c r="H28" s="331" t="str">
        <f>IFERROR(VLOOKUP($A28,TableHandbook[],H$2,FALSE),"")</f>
        <v/>
      </c>
      <c r="I28" s="332" t="str">
        <f>IFERROR(VLOOKUP($A28,TableHandbook[],I$2,FALSE),"")</f>
        <v/>
      </c>
      <c r="J28" s="331" t="str">
        <f>IFERROR(VLOOKUP($A28,TableHandbook[],J$2,FALSE),"")</f>
        <v/>
      </c>
      <c r="K28" s="332" t="str">
        <f>IFERROR(VLOOKUP($A28,TableHandbook[],K$2,FALSE),"")</f>
        <v/>
      </c>
      <c r="L28" s="331" t="str">
        <f>IFERROR(VLOOKUP($A28,TableHandbook[],L$2,FALSE),"")</f>
        <v/>
      </c>
      <c r="M28" s="332" t="str">
        <f>IFERROR(VLOOKUP($A28,TableHandbook[],M$2,FALSE),"")</f>
        <v/>
      </c>
      <c r="N28" s="331" t="str">
        <f>IFERROR(VLOOKUP($A28,TableHandbook[],N$2,FALSE),"")</f>
        <v/>
      </c>
      <c r="O28" s="332" t="str">
        <f>IFERROR(VLOOKUP($A28,TableHandbook[],O$2,FALSE),"")</f>
        <v/>
      </c>
      <c r="P28" s="23"/>
      <c r="Q28" s="321">
        <v>14</v>
      </c>
      <c r="R28" s="322"/>
      <c r="S28" s="322"/>
    </row>
    <row r="29" spans="1:20" s="323" customFormat="1" ht="21" customHeight="1" x14ac:dyDescent="0.15">
      <c r="A29" s="315" t="str">
        <f>IFERROR(IF(HLOOKUP($P$6,RangeUnitsetsECEPR,Q29,FALSE)=0,"",HLOOKUP($P$6,RangeUnitsetsECEPR,Q29,FALSE)),"")</f>
        <v/>
      </c>
      <c r="B29" s="330" t="str">
        <f>IFERROR(IF(VLOOKUP($A29,TableHandbook[],2,FALSE)=0,"",VLOOKUP($A29,TableHandbook[],2,FALSE)),"")</f>
        <v/>
      </c>
      <c r="C29" s="330" t="str">
        <f>IFERROR(IF(VLOOKUP($A29,TableHandbook[],3,FALSE)=0,"",VLOOKUP($A29,TableHandbook[],3,FALSE)),"")</f>
        <v/>
      </c>
      <c r="D29" s="335" t="str">
        <f>IFERROR(IF(VLOOKUP($A29,TableHandbook[],4,FALSE)=0,"",VLOOKUP($A29,TableHandbook[],4,FALSE)),"")</f>
        <v/>
      </c>
      <c r="E29" s="330" t="str">
        <f>IF(A29="","",E28)</f>
        <v/>
      </c>
      <c r="F29" s="318" t="str">
        <f>IFERROR(IF(VLOOKUP($A29,TableHandbook[],6,FALSE)=0,"",VLOOKUP($A29,TableHandbook[],6,FALSE)),"")</f>
        <v/>
      </c>
      <c r="G29" s="316" t="str">
        <f>IFERROR(IF(VLOOKUP($A29,TableHandbook[],5,FALSE)=0,"",VLOOKUP($A29,TableHandbook[],5,FALSE)),"")</f>
        <v/>
      </c>
      <c r="H29" s="331" t="str">
        <f>IFERROR(VLOOKUP($A29,TableHandbook[],H$2,FALSE),"")</f>
        <v/>
      </c>
      <c r="I29" s="332" t="str">
        <f>IFERROR(VLOOKUP($A29,TableHandbook[],I$2,FALSE),"")</f>
        <v/>
      </c>
      <c r="J29" s="331" t="str">
        <f>IFERROR(VLOOKUP($A29,TableHandbook[],J$2,FALSE),"")</f>
        <v/>
      </c>
      <c r="K29" s="332" t="str">
        <f>IFERROR(VLOOKUP($A29,TableHandbook[],K$2,FALSE),"")</f>
        <v/>
      </c>
      <c r="L29" s="331" t="str">
        <f>IFERROR(VLOOKUP($A29,TableHandbook[],L$2,FALSE),"")</f>
        <v/>
      </c>
      <c r="M29" s="332" t="str">
        <f>IFERROR(VLOOKUP($A29,TableHandbook[],M$2,FALSE),"")</f>
        <v/>
      </c>
      <c r="N29" s="331" t="str">
        <f>IFERROR(VLOOKUP($A29,TableHandbook[],N$2,FALSE),"")</f>
        <v/>
      </c>
      <c r="O29" s="332" t="str">
        <f>IFERROR(VLOOKUP($A29,TableHandbook[],O$2,FALSE),"")</f>
        <v/>
      </c>
      <c r="P29" s="23"/>
      <c r="Q29" s="321">
        <v>15</v>
      </c>
      <c r="R29" s="322"/>
      <c r="S29" s="322"/>
    </row>
    <row r="30" spans="1:20" s="334" customFormat="1" ht="6" customHeight="1" x14ac:dyDescent="0.15">
      <c r="A30" s="324"/>
      <c r="B30" s="325"/>
      <c r="C30" s="325"/>
      <c r="D30" s="326"/>
      <c r="E30" s="325"/>
      <c r="F30" s="327"/>
      <c r="G30" s="325"/>
      <c r="H30" s="328"/>
      <c r="I30" s="329"/>
      <c r="J30" s="328"/>
      <c r="K30" s="329"/>
      <c r="L30" s="328"/>
      <c r="M30" s="329"/>
      <c r="N30" s="328"/>
      <c r="O30" s="329"/>
      <c r="P30" s="107"/>
      <c r="Q30" s="321"/>
      <c r="R30" s="333"/>
      <c r="S30" s="333"/>
    </row>
    <row r="31" spans="1:20" s="334" customFormat="1" ht="21" customHeight="1" x14ac:dyDescent="0.15">
      <c r="A31" s="315" t="str">
        <f>IFERROR(IF(HLOOKUP($P$6,RangeUnitsetsECEPR,Q31,FALSE)=0,"",HLOOKUP($P$6,RangeUnitsetsECEPR,Q31,FALSE)),"")</f>
        <v/>
      </c>
      <c r="B31" s="330" t="str">
        <f>IFERROR(IF(VLOOKUP($A31,TableHandbook[],2,FALSE)=0,"",VLOOKUP($A31,TableHandbook[],2,FALSE)),"")</f>
        <v/>
      </c>
      <c r="C31" s="330" t="str">
        <f>IFERROR(IF(VLOOKUP($A31,TableHandbook[],3,FALSE)=0,"",VLOOKUP($A31,TableHandbook[],3,FALSE)),"")</f>
        <v/>
      </c>
      <c r="D31" s="335" t="str">
        <f>IFERROR(IF(VLOOKUP($A31,TableHandbook[],4,FALSE)=0,"",VLOOKUP($A31,TableHandbook[],4,FALSE)),"")</f>
        <v/>
      </c>
      <c r="E31" s="330" t="str">
        <f>IF(A31="","",VLOOKUP($D$7,TableStudyPeriods[],5,FALSE))</f>
        <v/>
      </c>
      <c r="F31" s="318" t="str">
        <f>IFERROR(IF(VLOOKUP($A31,TableHandbook[],6,FALSE)=0,"",VLOOKUP($A31,TableHandbook[],6,FALSE)),"")</f>
        <v/>
      </c>
      <c r="G31" s="316" t="str">
        <f>IFERROR(IF(VLOOKUP($A31,TableHandbook[],5,FALSE)=0,"",VLOOKUP($A31,TableHandbook[],5,FALSE)),"")</f>
        <v/>
      </c>
      <c r="H31" s="331" t="str">
        <f>IFERROR(VLOOKUP($A31,TableHandbook[],H$2,FALSE),"")</f>
        <v/>
      </c>
      <c r="I31" s="332" t="str">
        <f>IFERROR(VLOOKUP($A31,TableHandbook[],I$2,FALSE),"")</f>
        <v/>
      </c>
      <c r="J31" s="331" t="str">
        <f>IFERROR(VLOOKUP($A31,TableHandbook[],J$2,FALSE),"")</f>
        <v/>
      </c>
      <c r="K31" s="332" t="str">
        <f>IFERROR(VLOOKUP($A31,TableHandbook[],K$2,FALSE),"")</f>
        <v/>
      </c>
      <c r="L31" s="331" t="str">
        <f>IFERROR(VLOOKUP($A31,TableHandbook[],L$2,FALSE),"")</f>
        <v/>
      </c>
      <c r="M31" s="332" t="str">
        <f>IFERROR(VLOOKUP($A31,TableHandbook[],M$2,FALSE),"")</f>
        <v/>
      </c>
      <c r="N31" s="331" t="str">
        <f>IFERROR(VLOOKUP($A31,TableHandbook[],N$2,FALSE),"")</f>
        <v/>
      </c>
      <c r="O31" s="332" t="str">
        <f>IFERROR(VLOOKUP($A31,TableHandbook[],O$2,FALSE),"")</f>
        <v/>
      </c>
      <c r="P31" s="23"/>
      <c r="Q31" s="321">
        <v>16</v>
      </c>
      <c r="R31" s="333"/>
      <c r="S31" s="333"/>
    </row>
    <row r="32" spans="1:20" s="334" customFormat="1" ht="21" customHeight="1" x14ac:dyDescent="0.15">
      <c r="A32" s="315" t="str">
        <f>IFERROR(IF(HLOOKUP($P$6,RangeUnitsetsECEPR,Q32,FALSE)=0,"",HLOOKUP($P$6,RangeUnitsetsECEPR,Q32,FALSE)),"")</f>
        <v/>
      </c>
      <c r="B32" s="330" t="str">
        <f>IFERROR(IF(VLOOKUP($A32,TableHandbook[],2,FALSE)=0,"",VLOOKUP($A32,TableHandbook[],2,FALSE)),"")</f>
        <v/>
      </c>
      <c r="C32" s="330" t="str">
        <f>IFERROR(IF(VLOOKUP($A32,TableHandbook[],3,FALSE)=0,"",VLOOKUP($A32,TableHandbook[],3,FALSE)),"")</f>
        <v/>
      </c>
      <c r="D32" s="335" t="str">
        <f>IFERROR(IF(VLOOKUP($A32,TableHandbook[],4,FALSE)=0,"",VLOOKUP($A32,TableHandbook[],4,FALSE)),"")</f>
        <v/>
      </c>
      <c r="E32" s="316" t="str">
        <f>IF(A32="","",E31)</f>
        <v/>
      </c>
      <c r="F32" s="318" t="str">
        <f>IFERROR(IF(VLOOKUP($A32,TableHandbook[],6,FALSE)=0,"",VLOOKUP($A32,TableHandbook[],6,FALSE)),"")</f>
        <v/>
      </c>
      <c r="G32" s="316" t="str">
        <f>IFERROR(IF(VLOOKUP($A32,TableHandbook[],5,FALSE)=0,"",VLOOKUP($A32,TableHandbook[],5,FALSE)),"")</f>
        <v/>
      </c>
      <c r="H32" s="331" t="str">
        <f>IFERROR(VLOOKUP($A32,TableHandbook[],H$2,FALSE),"")</f>
        <v/>
      </c>
      <c r="I32" s="332" t="str">
        <f>IFERROR(VLOOKUP($A32,TableHandbook[],I$2,FALSE),"")</f>
        <v/>
      </c>
      <c r="J32" s="331" t="str">
        <f>IFERROR(VLOOKUP($A32,TableHandbook[],J$2,FALSE),"")</f>
        <v/>
      </c>
      <c r="K32" s="332" t="str">
        <f>IFERROR(VLOOKUP($A32,TableHandbook[],K$2,FALSE),"")</f>
        <v/>
      </c>
      <c r="L32" s="331" t="str">
        <f>IFERROR(VLOOKUP($A32,TableHandbook[],L$2,FALSE),"")</f>
        <v/>
      </c>
      <c r="M32" s="332" t="str">
        <f>IFERROR(VLOOKUP($A32,TableHandbook[],M$2,FALSE),"")</f>
        <v/>
      </c>
      <c r="N32" s="331" t="str">
        <f>IFERROR(VLOOKUP($A32,TableHandbook[],N$2,FALSE),"")</f>
        <v/>
      </c>
      <c r="O32" s="332" t="str">
        <f>IFERROR(VLOOKUP($A32,TableHandbook[],O$2,FALSE),"")</f>
        <v/>
      </c>
      <c r="P32" s="23"/>
      <c r="Q32" s="321">
        <v>17</v>
      </c>
      <c r="R32" s="333"/>
      <c r="S32" s="333"/>
    </row>
    <row r="33" spans="1:19" ht="15" customHeight="1" x14ac:dyDescent="0.25">
      <c r="A33" s="339"/>
      <c r="B33" s="339"/>
      <c r="C33" s="339"/>
      <c r="D33" s="340"/>
      <c r="E33" s="340"/>
      <c r="F33" s="341"/>
      <c r="G33" s="341"/>
      <c r="H33" s="341"/>
      <c r="I33" s="341"/>
      <c r="J33" s="341"/>
      <c r="K33" s="341"/>
      <c r="L33" s="341"/>
      <c r="M33" s="341"/>
      <c r="N33" s="341"/>
      <c r="O33" s="341"/>
      <c r="P33" s="341"/>
    </row>
    <row r="34" spans="1:19" ht="35.25" customHeight="1" x14ac:dyDescent="0.25">
      <c r="A34" s="342" t="s">
        <v>34</v>
      </c>
      <c r="B34" s="342"/>
      <c r="C34" s="342"/>
      <c r="D34" s="342"/>
      <c r="E34" s="342"/>
      <c r="F34" s="342"/>
      <c r="G34" s="342"/>
      <c r="H34" s="342"/>
      <c r="I34" s="342"/>
      <c r="J34" s="342"/>
      <c r="K34" s="342"/>
      <c r="L34" s="342"/>
      <c r="M34" s="342"/>
      <c r="N34" s="342"/>
      <c r="O34" s="342"/>
      <c r="P34" s="342"/>
    </row>
    <row r="35" spans="1:19" s="344" customFormat="1" ht="17.25" x14ac:dyDescent="0.2">
      <c r="A35" s="66" t="s">
        <v>35</v>
      </c>
      <c r="B35" s="66"/>
      <c r="C35" s="66"/>
      <c r="D35" s="67"/>
      <c r="E35" s="67"/>
      <c r="F35" s="67"/>
      <c r="G35" s="67"/>
      <c r="H35" s="67"/>
      <c r="I35" s="67"/>
      <c r="J35" s="67"/>
      <c r="K35" s="67"/>
      <c r="L35" s="67"/>
      <c r="M35" s="67"/>
      <c r="N35" s="67"/>
      <c r="O35" s="67"/>
      <c r="P35" s="67"/>
      <c r="Q35" s="343"/>
      <c r="R35" s="343"/>
      <c r="S35" s="343"/>
    </row>
    <row r="36" spans="1:19" x14ac:dyDescent="0.25">
      <c r="A36" s="345" t="s">
        <v>36</v>
      </c>
      <c r="B36" s="345"/>
      <c r="C36" s="345"/>
      <c r="D36" s="345"/>
      <c r="E36" s="346"/>
      <c r="F36" s="341"/>
      <c r="G36" s="347"/>
      <c r="H36" s="347"/>
      <c r="I36" s="347"/>
      <c r="J36" s="347"/>
      <c r="K36" s="347"/>
      <c r="L36" s="347"/>
      <c r="M36" s="347"/>
      <c r="N36" s="347"/>
      <c r="O36" s="347"/>
      <c r="P36" s="347" t="s">
        <v>37</v>
      </c>
    </row>
  </sheetData>
  <sheetProtection algorithmName="SHA-512" hashValue="kTh9qJq62xEWJZZXrrz+SUB7R6OsB48Abvv7XZ1kHEbuaGxhFwlchJxScqT803kRrZ4X89ykjKS5VE6cm2phQA==" saltValue="x1E8Q4jx7WBZQN4Nz7rJSA==" spinCount="100000" sheet="1" objects="1" scenarios="1" formatCells="0" formatColumns="0" formatRow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269"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73" t="s">
        <v>34</v>
      </c>
      <c r="B33" s="273"/>
      <c r="C33" s="273"/>
      <c r="D33" s="273"/>
      <c r="E33" s="273"/>
      <c r="F33" s="273"/>
      <c r="G33" s="273"/>
      <c r="H33" s="273"/>
      <c r="I33" s="273"/>
      <c r="J33" s="273"/>
      <c r="K33" s="273"/>
      <c r="L33" s="273"/>
      <c r="M33" s="273"/>
      <c r="N33" s="273"/>
      <c r="O33" s="273"/>
      <c r="P33" s="273"/>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49"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63" t="str">
        <f>IFERROR(VLOOKUP($A24,TableHandbook[],H$2,FALSE),"")</f>
        <v/>
      </c>
      <c r="I24" s="264" t="str">
        <f>IFERROR(VLOOKUP($A24,TableHandbook[],I$2,FALSE),"")</f>
        <v/>
      </c>
      <c r="J24" s="265" t="str">
        <f>IFERROR(VLOOKUP($A24,TableHandbook[],J$2,FALSE),"")</f>
        <v/>
      </c>
      <c r="K24" s="264" t="str">
        <f>IFERROR(VLOOKUP($A24,TableHandbook[],K$2,FALSE),"")</f>
        <v/>
      </c>
      <c r="L24" s="265" t="str">
        <f>IFERROR(VLOOKUP($A24,TableHandbook[],L$2,FALSE),"")</f>
        <v/>
      </c>
      <c r="M24" s="264" t="str">
        <f>IFERROR(VLOOKUP($A24,TableHandbook[],M$2,FALSE),"")</f>
        <v/>
      </c>
      <c r="N24" s="265" t="str">
        <f>IFERROR(VLOOKUP($A24,TableHandbook[],N$2,FALSE),"")</f>
        <v/>
      </c>
      <c r="O24" s="264"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66" t="str">
        <f>IFERROR(VLOOKUP($A25,TableHandbook[],H$2,FALSE),"")</f>
        <v/>
      </c>
      <c r="I25" s="267" t="str">
        <f>IFERROR(VLOOKUP($A25,TableHandbook[],I$2,FALSE),"")</f>
        <v/>
      </c>
      <c r="J25" s="268" t="str">
        <f>IFERROR(VLOOKUP($A25,TableHandbook[],J$2,FALSE),"")</f>
        <v/>
      </c>
      <c r="K25" s="267" t="str">
        <f>IFERROR(VLOOKUP($A25,TableHandbook[],K$2,FALSE),"")</f>
        <v/>
      </c>
      <c r="L25" s="268" t="str">
        <f>IFERROR(VLOOKUP($A25,TableHandbook[],L$2,FALSE),"")</f>
        <v/>
      </c>
      <c r="M25" s="267" t="str">
        <f>IFERROR(VLOOKUP($A25,TableHandbook[],M$2,FALSE),"")</f>
        <v/>
      </c>
      <c r="N25" s="268" t="str">
        <f>IFERROR(VLOOKUP($A25,TableHandbook[],N$2,FALSE),"")</f>
        <v/>
      </c>
      <c r="O25" s="267"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66" t="str">
        <f>IFERROR(VLOOKUP($A26,TableHandbook[],H$2,FALSE),"")</f>
        <v/>
      </c>
      <c r="I26" s="267" t="str">
        <f>IFERROR(VLOOKUP($A26,TableHandbook[],I$2,FALSE),"")</f>
        <v/>
      </c>
      <c r="J26" s="268" t="str">
        <f>IFERROR(VLOOKUP($A26,TableHandbook[],J$2,FALSE),"")</f>
        <v/>
      </c>
      <c r="K26" s="267" t="str">
        <f>IFERROR(VLOOKUP($A26,TableHandbook[],K$2,FALSE),"")</f>
        <v/>
      </c>
      <c r="L26" s="268" t="str">
        <f>IFERROR(VLOOKUP($A26,TableHandbook[],L$2,FALSE),"")</f>
        <v/>
      </c>
      <c r="M26" s="267" t="str">
        <f>IFERROR(VLOOKUP($A26,TableHandbook[],M$2,FALSE),"")</f>
        <v/>
      </c>
      <c r="N26" s="268" t="str">
        <f>IFERROR(VLOOKUP($A26,TableHandbook[],N$2,FALSE),"")</f>
        <v/>
      </c>
      <c r="O26" s="267"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66" t="str">
        <f>IFERROR(VLOOKUP($A27,TableHandbook[],H$2,FALSE),"")</f>
        <v/>
      </c>
      <c r="I27" s="267" t="str">
        <f>IFERROR(VLOOKUP($A27,TableHandbook[],I$2,FALSE),"")</f>
        <v/>
      </c>
      <c r="J27" s="268" t="str">
        <f>IFERROR(VLOOKUP($A27,TableHandbook[],J$2,FALSE),"")</f>
        <v/>
      </c>
      <c r="K27" s="267" t="str">
        <f>IFERROR(VLOOKUP($A27,TableHandbook[],K$2,FALSE),"")</f>
        <v/>
      </c>
      <c r="L27" s="268" t="str">
        <f>IFERROR(VLOOKUP($A27,TableHandbook[],L$2,FALSE),"")</f>
        <v/>
      </c>
      <c r="M27" s="267" t="str">
        <f>IFERROR(VLOOKUP($A27,TableHandbook[],M$2,FALSE),"")</f>
        <v/>
      </c>
      <c r="N27" s="268" t="str">
        <f>IFERROR(VLOOKUP($A27,TableHandbook[],N$2,FALSE),"")</f>
        <v/>
      </c>
      <c r="O27" s="267"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63" t="str">
        <f>IFERROR(VLOOKUP($A28,TableHandbook[],H$2,FALSE),"")</f>
        <v/>
      </c>
      <c r="I28" s="264" t="str">
        <f>IFERROR(VLOOKUP($A28,TableHandbook[],I$2,FALSE),"")</f>
        <v/>
      </c>
      <c r="J28" s="265" t="str">
        <f>IFERROR(VLOOKUP($A28,TableHandbook[],J$2,FALSE),"")</f>
        <v/>
      </c>
      <c r="K28" s="264" t="str">
        <f>IFERROR(VLOOKUP($A28,TableHandbook[],K$2,FALSE),"")</f>
        <v/>
      </c>
      <c r="L28" s="265" t="str">
        <f>IFERROR(VLOOKUP($A28,TableHandbook[],L$2,FALSE),"")</f>
        <v/>
      </c>
      <c r="M28" s="264" t="str">
        <f>IFERROR(VLOOKUP($A28,TableHandbook[],M$2,FALSE),"")</f>
        <v/>
      </c>
      <c r="N28" s="265" t="str">
        <f>IFERROR(VLOOKUP($A28,TableHandbook[],N$2,FALSE),"")</f>
        <v/>
      </c>
      <c r="O28" s="264"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63" t="str">
        <f>IFERROR(VLOOKUP($A29,TableHandbook[],H$2,FALSE),"")</f>
        <v/>
      </c>
      <c r="I29" s="264" t="str">
        <f>IFERROR(VLOOKUP($A29,TableHandbook[],I$2,FALSE),"")</f>
        <v/>
      </c>
      <c r="J29" s="265" t="str">
        <f>IFERROR(VLOOKUP($A29,TableHandbook[],J$2,FALSE),"")</f>
        <v/>
      </c>
      <c r="K29" s="264" t="str">
        <f>IFERROR(VLOOKUP($A29,TableHandbook[],K$2,FALSE),"")</f>
        <v/>
      </c>
      <c r="L29" s="265" t="str">
        <f>IFERROR(VLOOKUP($A29,TableHandbook[],L$2,FALSE),"")</f>
        <v/>
      </c>
      <c r="M29" s="264" t="str">
        <f>IFERROR(VLOOKUP($A29,TableHandbook[],M$2,FALSE),"")</f>
        <v/>
      </c>
      <c r="N29" s="265" t="str">
        <f>IFERROR(VLOOKUP($A29,TableHandbook[],N$2,FALSE),"")</f>
        <v/>
      </c>
      <c r="O29" s="264"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63" t="str">
        <f>IFERROR(VLOOKUP($A30,TableHandbook[],H$2,FALSE),"")</f>
        <v/>
      </c>
      <c r="I30" s="264" t="str">
        <f>IFERROR(VLOOKUP($A30,TableHandbook[],I$2,FALSE),"")</f>
        <v/>
      </c>
      <c r="J30" s="265" t="str">
        <f>IFERROR(VLOOKUP($A30,TableHandbook[],J$2,FALSE),"")</f>
        <v/>
      </c>
      <c r="K30" s="264" t="str">
        <f>IFERROR(VLOOKUP($A30,TableHandbook[],K$2,FALSE),"")</f>
        <v/>
      </c>
      <c r="L30" s="265" t="str">
        <f>IFERROR(VLOOKUP($A30,TableHandbook[],L$2,FALSE),"")</f>
        <v/>
      </c>
      <c r="M30" s="264" t="str">
        <f>IFERROR(VLOOKUP($A30,TableHandbook[],M$2,FALSE),"")</f>
        <v/>
      </c>
      <c r="N30" s="265" t="str">
        <f>IFERROR(VLOOKUP($A30,TableHandbook[],N$2,FALSE),"")</f>
        <v/>
      </c>
      <c r="O30" s="264"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63" t="str">
        <f>IFERROR(VLOOKUP($A31,TableHandbook[],H$2,FALSE),"")</f>
        <v/>
      </c>
      <c r="I31" s="264" t="str">
        <f>IFERROR(VLOOKUP($A31,TableHandbook[],I$2,FALSE),"")</f>
        <v/>
      </c>
      <c r="J31" s="265" t="str">
        <f>IFERROR(VLOOKUP($A31,TableHandbook[],J$2,FALSE),"")</f>
        <v/>
      </c>
      <c r="K31" s="264" t="str">
        <f>IFERROR(VLOOKUP($A31,TableHandbook[],K$2,FALSE),"")</f>
        <v/>
      </c>
      <c r="L31" s="265" t="str">
        <f>IFERROR(VLOOKUP($A31,TableHandbook[],L$2,FALSE),"")</f>
        <v/>
      </c>
      <c r="M31" s="264" t="str">
        <f>IFERROR(VLOOKUP($A31,TableHandbook[],M$2,FALSE),"")</f>
        <v/>
      </c>
      <c r="N31" s="265" t="str">
        <f>IFERROR(VLOOKUP($A31,TableHandbook[],N$2,FALSE),"")</f>
        <v/>
      </c>
      <c r="O31" s="264"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66" t="str">
        <f>IFERROR(VLOOKUP($A32,TableHandbook[],H$2,FALSE),"")</f>
        <v/>
      </c>
      <c r="I32" s="267" t="str">
        <f>IFERROR(VLOOKUP($A32,TableHandbook[],I$2,FALSE),"")</f>
        <v/>
      </c>
      <c r="J32" s="268" t="str">
        <f>IFERROR(VLOOKUP($A32,TableHandbook[],J$2,FALSE),"")</f>
        <v/>
      </c>
      <c r="K32" s="267" t="str">
        <f>IFERROR(VLOOKUP($A32,TableHandbook[],K$2,FALSE),"")</f>
        <v/>
      </c>
      <c r="L32" s="268" t="str">
        <f>IFERROR(VLOOKUP($A32,TableHandbook[],L$2,FALSE),"")</f>
        <v/>
      </c>
      <c r="M32" s="267" t="str">
        <f>IFERROR(VLOOKUP($A32,TableHandbook[],M$2,FALSE),"")</f>
        <v/>
      </c>
      <c r="N32" s="268" t="str">
        <f>IFERROR(VLOOKUP($A32,TableHandbook[],N$2,FALSE),"")</f>
        <v/>
      </c>
      <c r="O32" s="267"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66" t="str">
        <f>IFERROR(VLOOKUP($A33,TableHandbook[],H$2,FALSE),"")</f>
        <v/>
      </c>
      <c r="I33" s="267" t="str">
        <f>IFERROR(VLOOKUP($A33,TableHandbook[],I$2,FALSE),"")</f>
        <v/>
      </c>
      <c r="J33" s="268" t="str">
        <f>IFERROR(VLOOKUP($A33,TableHandbook[],J$2,FALSE),"")</f>
        <v/>
      </c>
      <c r="K33" s="267" t="str">
        <f>IFERROR(VLOOKUP($A33,TableHandbook[],K$2,FALSE),"")</f>
        <v/>
      </c>
      <c r="L33" s="268" t="str">
        <f>IFERROR(VLOOKUP($A33,TableHandbook[],L$2,FALSE),"")</f>
        <v/>
      </c>
      <c r="M33" s="267" t="str">
        <f>IFERROR(VLOOKUP($A33,TableHandbook[],M$2,FALSE),"")</f>
        <v/>
      </c>
      <c r="N33" s="268" t="str">
        <f>IFERROR(VLOOKUP($A33,TableHandbook[],N$2,FALSE),"")</f>
        <v/>
      </c>
      <c r="O33" s="267"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5" sqref="D5"/>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50"/>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54" t="s">
        <v>55</v>
      </c>
      <c r="C4" s="254" t="s">
        <v>56</v>
      </c>
      <c r="D4" s="255">
        <v>44197</v>
      </c>
      <c r="E4" s="251">
        <v>4</v>
      </c>
      <c r="F4" s="252">
        <v>45658</v>
      </c>
      <c r="G4" s="104" t="s">
        <v>57</v>
      </c>
      <c r="H4" s="253"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54" t="s">
        <v>69</v>
      </c>
      <c r="C5" s="254" t="s">
        <v>56</v>
      </c>
      <c r="D5" s="255">
        <v>43466</v>
      </c>
      <c r="E5" s="254">
        <v>3</v>
      </c>
      <c r="F5" s="255">
        <v>44197</v>
      </c>
      <c r="G5" s="104" t="s">
        <v>57</v>
      </c>
      <c r="H5" s="254"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54" t="s">
        <v>79</v>
      </c>
      <c r="C6" s="254" t="s">
        <v>80</v>
      </c>
      <c r="D6" s="255">
        <v>42736</v>
      </c>
      <c r="E6" s="254">
        <v>4</v>
      </c>
      <c r="F6" s="255">
        <v>44562</v>
      </c>
      <c r="G6" s="104" t="s">
        <v>57</v>
      </c>
      <c r="H6" s="253"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54" t="s">
        <v>83</v>
      </c>
      <c r="C7" s="254" t="s">
        <v>56</v>
      </c>
      <c r="D7" s="255">
        <v>45292</v>
      </c>
      <c r="E7" s="254">
        <v>1</v>
      </c>
      <c r="F7" s="255">
        <v>45292</v>
      </c>
      <c r="G7" s="118" t="s">
        <v>84</v>
      </c>
      <c r="H7" s="254"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54" t="s">
        <v>83</v>
      </c>
      <c r="C8" s="254" t="s">
        <v>56</v>
      </c>
      <c r="D8" s="255">
        <v>45292</v>
      </c>
      <c r="E8" s="254">
        <v>1</v>
      </c>
      <c r="F8" s="255">
        <v>45292</v>
      </c>
      <c r="G8" s="118" t="s">
        <v>84</v>
      </c>
      <c r="H8" s="254"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54" t="s">
        <v>93</v>
      </c>
      <c r="C9" s="254" t="s">
        <v>94</v>
      </c>
      <c r="D9" s="255">
        <v>43647</v>
      </c>
      <c r="E9" s="254">
        <v>12</v>
      </c>
      <c r="F9" s="255">
        <v>44927</v>
      </c>
      <c r="G9" s="104" t="s">
        <v>84</v>
      </c>
      <c r="H9" s="253"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54" t="s">
        <v>97</v>
      </c>
      <c r="C10" s="254" t="s">
        <v>98</v>
      </c>
      <c r="D10" s="255">
        <v>44562</v>
      </c>
      <c r="E10" s="251">
        <v>4</v>
      </c>
      <c r="F10" s="252">
        <v>45474</v>
      </c>
      <c r="G10" s="104" t="s">
        <v>84</v>
      </c>
      <c r="H10" s="253"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4" t="s">
        <v>102</v>
      </c>
      <c r="C11" s="254" t="s">
        <v>80</v>
      </c>
      <c r="D11" s="255">
        <v>44562</v>
      </c>
      <c r="E11" s="251">
        <v>8</v>
      </c>
      <c r="F11" s="252">
        <v>45474</v>
      </c>
      <c r="G11" s="104" t="s">
        <v>103</v>
      </c>
      <c r="H11" s="253"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54" t="s">
        <v>106</v>
      </c>
      <c r="C12" s="254" t="s">
        <v>80</v>
      </c>
      <c r="D12" s="255">
        <v>44562</v>
      </c>
      <c r="E12" s="254">
        <v>2</v>
      </c>
      <c r="F12" s="255">
        <v>44562</v>
      </c>
      <c r="G12" s="104" t="s">
        <v>103</v>
      </c>
      <c r="H12" s="253"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4" t="s">
        <v>122</v>
      </c>
      <c r="C16" s="254" t="s">
        <v>80</v>
      </c>
      <c r="D16" s="255">
        <v>44562</v>
      </c>
      <c r="E16" s="254">
        <v>6</v>
      </c>
      <c r="F16" s="255">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4" t="s">
        <v>125</v>
      </c>
      <c r="C17" s="254" t="s">
        <v>80</v>
      </c>
      <c r="D17" s="255">
        <v>44562</v>
      </c>
      <c r="E17" s="254">
        <v>6</v>
      </c>
      <c r="F17" s="255">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54" t="s">
        <v>127</v>
      </c>
      <c r="C18" s="254" t="s">
        <v>80</v>
      </c>
      <c r="D18" s="255">
        <v>44562</v>
      </c>
      <c r="E18" s="254">
        <v>7</v>
      </c>
      <c r="F18" s="255">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54" t="s">
        <v>138</v>
      </c>
      <c r="C23" s="254" t="s">
        <v>56</v>
      </c>
      <c r="D23" s="255">
        <v>44562</v>
      </c>
      <c r="E23" s="254">
        <v>1</v>
      </c>
      <c r="F23" s="255">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54" t="s">
        <v>140</v>
      </c>
      <c r="C24" s="254" t="s">
        <v>56</v>
      </c>
      <c r="D24" s="255">
        <v>44562</v>
      </c>
      <c r="E24" s="254">
        <v>1</v>
      </c>
      <c r="F24" s="255">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54" t="s">
        <v>142</v>
      </c>
      <c r="C25" s="254" t="s">
        <v>56</v>
      </c>
      <c r="D25" s="255">
        <v>44562</v>
      </c>
      <c r="E25" s="254">
        <v>1</v>
      </c>
      <c r="F25" s="255">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49"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9"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D5" sqref="D5"/>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54" t="s">
        <v>264</v>
      </c>
      <c r="C7" s="254" t="s">
        <v>56</v>
      </c>
      <c r="D7" s="255">
        <v>44562</v>
      </c>
      <c r="E7" s="254">
        <v>1</v>
      </c>
      <c r="F7" s="255">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54" t="s">
        <v>270</v>
      </c>
      <c r="C8" s="254" t="s">
        <v>56</v>
      </c>
      <c r="D8" s="255">
        <v>44562</v>
      </c>
      <c r="E8" s="254">
        <v>1</v>
      </c>
      <c r="F8" s="255">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54" t="s">
        <v>272</v>
      </c>
      <c r="C9" s="254" t="s">
        <v>56</v>
      </c>
      <c r="D9" s="255">
        <v>44562</v>
      </c>
      <c r="E9" s="254">
        <v>1</v>
      </c>
      <c r="F9" s="255">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54" t="s">
        <v>275</v>
      </c>
      <c r="C10" s="254" t="s">
        <v>56</v>
      </c>
      <c r="D10" s="255">
        <v>44562</v>
      </c>
      <c r="E10" s="254">
        <v>1</v>
      </c>
      <c r="F10" s="255">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54" t="s">
        <v>277</v>
      </c>
      <c r="C11" s="254" t="s">
        <v>56</v>
      </c>
      <c r="D11" s="255">
        <v>44562</v>
      </c>
      <c r="E11" s="254">
        <v>1</v>
      </c>
      <c r="F11" s="255">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54" t="s">
        <v>280</v>
      </c>
      <c r="C12" s="254" t="s">
        <v>56</v>
      </c>
      <c r="D12" s="255">
        <v>44562</v>
      </c>
      <c r="E12" s="254">
        <v>1</v>
      </c>
      <c r="F12" s="255">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54" t="s">
        <v>267</v>
      </c>
      <c r="C16" s="254" t="s">
        <v>56</v>
      </c>
      <c r="D16" s="255">
        <v>44562</v>
      </c>
      <c r="E16" s="254">
        <v>1</v>
      </c>
      <c r="F16" s="255">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54" t="s">
        <v>264</v>
      </c>
      <c r="C17" s="254" t="s">
        <v>56</v>
      </c>
      <c r="D17" s="255">
        <v>44562</v>
      </c>
      <c r="E17" s="254">
        <v>1</v>
      </c>
      <c r="F17" s="255">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54" t="s">
        <v>270</v>
      </c>
      <c r="C18" s="254" t="s">
        <v>56</v>
      </c>
      <c r="D18" s="255">
        <v>44562</v>
      </c>
      <c r="E18" s="254">
        <v>1</v>
      </c>
      <c r="F18" s="255">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54" t="s">
        <v>272</v>
      </c>
      <c r="C19" s="254" t="s">
        <v>56</v>
      </c>
      <c r="D19" s="255">
        <v>44562</v>
      </c>
      <c r="E19" s="254">
        <v>1</v>
      </c>
      <c r="F19" s="255">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54" t="s">
        <v>275</v>
      </c>
      <c r="C20" s="254" t="s">
        <v>56</v>
      </c>
      <c r="D20" s="255">
        <v>44562</v>
      </c>
      <c r="E20" s="254">
        <v>1</v>
      </c>
      <c r="F20" s="255">
        <v>44562</v>
      </c>
      <c r="G20" s="40" t="s">
        <v>266</v>
      </c>
      <c r="H20" s="106"/>
      <c r="I20" s="74" t="s">
        <v>272</v>
      </c>
      <c r="J20" s="75" t="s">
        <v>262</v>
      </c>
      <c r="K20" s="91"/>
      <c r="M20" s="26"/>
    </row>
    <row r="21" spans="1:30" x14ac:dyDescent="0.25">
      <c r="A21" s="41" t="s">
        <v>276</v>
      </c>
      <c r="B21" s="254" t="s">
        <v>277</v>
      </c>
      <c r="C21" s="254" t="s">
        <v>56</v>
      </c>
      <c r="D21" s="255">
        <v>44562</v>
      </c>
      <c r="E21" s="254">
        <v>1</v>
      </c>
      <c r="F21" s="255">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54" t="s">
        <v>280</v>
      </c>
      <c r="C22" s="254" t="s">
        <v>56</v>
      </c>
      <c r="D22" s="255">
        <v>44562</v>
      </c>
      <c r="E22" s="254">
        <v>1</v>
      </c>
      <c r="F22" s="255">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60" t="s">
        <v>304</v>
      </c>
      <c r="C26" s="254" t="s">
        <v>56</v>
      </c>
      <c r="D26" s="255">
        <v>45292</v>
      </c>
      <c r="E26" s="254">
        <v>1</v>
      </c>
      <c r="F26" s="255">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60" t="s">
        <v>306</v>
      </c>
      <c r="C27" s="254" t="s">
        <v>56</v>
      </c>
      <c r="D27" s="255">
        <v>45292</v>
      </c>
      <c r="E27" s="254">
        <v>1</v>
      </c>
      <c r="F27" s="255">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 ds:uri="http://schemas.openxmlformats.org/package/2006/metadata/core-properties"/>
    <ds:schemaRef ds:uri="ba69df13-0c3c-4942-8695-6ca01564010c"/>
    <ds:schemaRef ds:uri="cc9cb892-206f-4052-b06f-5783104e029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2024-11-15T05:24:24Z</cp:lastPrinted>
  <dcterms:created xsi:type="dcterms:W3CDTF">2022-02-28T04:48:12Z</dcterms:created>
  <dcterms:modified xsi:type="dcterms:W3CDTF">2024-11-15T05:25:26Z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